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Nr1k-tokyo04\f180\01Works\業務\R1業務\関係法人\2019_CI-NET\50_実装規約★\95_指針参考\02_合意打切申込書\20230206修正\"/>
    </mc:Choice>
  </mc:AlternateContent>
  <xr:revisionPtr revIDLastSave="0" documentId="13_ncr:1_{6F5DF902-75E9-47B2-BAC2-13897140647E}" xr6:coauthVersionLast="47" xr6:coauthVersionMax="47" xr10:uidLastSave="{00000000-0000-0000-0000-000000000000}"/>
  <bookViews>
    <workbookView xWindow="-120" yWindow="-120" windowWidth="29040" windowHeight="15840" tabRatio="901" firstSheet="11" activeTab="13" xr2:uid="{00000000-000D-0000-FFFF-FFFF00000000}"/>
  </bookViews>
  <sheets>
    <sheet name="出来高A鑑" sheetId="124" r:id="rId1"/>
    <sheet name="出来高B鑑" sheetId="125" r:id="rId2"/>
    <sheet name="出来高C鑑" sheetId="126" r:id="rId3"/>
    <sheet name="出来高D鑑" sheetId="127" r:id="rId4"/>
    <sheet name="出来高明細､累積査定縦並び" sheetId="108" r:id="rId5"/>
    <sheet name="出来高明細､累積査定横並び" sheetId="72" r:id="rId6"/>
    <sheet name="出来高明細､当月査定縦並び" sheetId="113" r:id="rId7"/>
    <sheet name="出来高明細､当月査定横並び" sheetId="111" r:id="rId8"/>
    <sheet name="合意精算､計算仕様" sheetId="128" r:id="rId9"/>
    <sheet name="合意精算､金額算定Ａ" sheetId="129" r:id="rId10"/>
    <sheet name="合意精算､金額算定B" sheetId="130" r:id="rId11"/>
    <sheet name="合意精算､金額算定C" sheetId="131" r:id="rId12"/>
    <sheet name="合意精算､金額算定D" sheetId="132" r:id="rId13"/>
    <sheet name="合意精算､請求書" sheetId="74" r:id="rId14"/>
    <sheet name="立替金補足" sheetId="97" r:id="rId15"/>
    <sheet name="立替金鑑税抜き(2者間)" sheetId="86" r:id="rId16"/>
    <sheet name="立替金明細(2者間)" sheetId="70" r:id="rId17"/>
    <sheet name="立替金鑑税抜き(3者間)不課税" sheetId="116" r:id="rId18"/>
    <sheet name="立替金明細(3者間)不課税" sheetId="117" r:id="rId19"/>
    <sheet name="立替金鑑税抜き(3者間)課税" sheetId="122" r:id="rId20"/>
    <sheet name="立替金明細(3者間)課税" sheetId="123" r:id="rId21"/>
    <sheet name="契約外鑑税抜き" sheetId="80" r:id="rId22"/>
    <sheet name="契約外鑑税込み" sheetId="67" r:id="rId23"/>
    <sheet name="契約外請求書毎明細" sheetId="48" r:id="rId24"/>
    <sheet name="契約外注文毎明細" sheetId="106" r:id="rId25"/>
    <sheet name="契約外納品毎明細" sheetId="107" r:id="rId26"/>
    <sheet name="契約外明細リース例" sheetId="104" r:id="rId27"/>
    <sheet name="契約外_請求、注文、納品_鑑" sheetId="49" state="hidden" r:id="rId28"/>
    <sheet name="契約外明細リース例(2)" sheetId="118" r:id="rId29"/>
    <sheet name="契約外明細リース例残数表示" sheetId="75" r:id="rId30"/>
    <sheet name="契約外明細リース例残数表示 (2)" sheetId="119" r:id="rId31"/>
    <sheet name="以降使用せず" sheetId="93" r:id="rId32"/>
    <sheet name="出来高A鑑2" sheetId="60" r:id="rId33"/>
    <sheet name="出来高B鑑2" sheetId="61" r:id="rId34"/>
    <sheet name="出来高C鑑2" sheetId="62" r:id="rId35"/>
    <sheet name="出来高D鑑2" sheetId="63" r:id="rId36"/>
    <sheet name="その他事項（サンプル）" sheetId="64" r:id="rId37"/>
    <sheet name="立替金鑑税抜き(3者間)" sheetId="90" r:id="rId38"/>
    <sheet name="立替金明細(3者間)" sheetId="100" r:id="rId39"/>
    <sheet name="出来高明細①不要予定" sheetId="73" r:id="rId40"/>
    <sheet name="立替金明細(3者間)旧" sheetId="92" r:id="rId41"/>
    <sheet name="契約外明細 (2)" sheetId="101" r:id="rId42"/>
    <sheet name="契約外注文毎明細 (2)" sheetId="102" r:id="rId43"/>
    <sheet name="契約外納品毎明細 (2)" sheetId="103" r:id="rId44"/>
    <sheet name="チェック結果" sheetId="85" r:id="rId45"/>
    <sheet name="リスト" sheetId="53" r:id="rId46"/>
    <sheet name="立替金鑑税込み(2者間)" sheetId="87" r:id="rId47"/>
    <sheet name="立替金鑑税込み(3者間)" sheetId="91" r:id="rId48"/>
    <sheet name="以降シート不採用" sheetId="71" state="hidden" r:id="rId49"/>
    <sheet name="×立替金　明細" sheetId="44" state="hidden" r:id="rId50"/>
    <sheet name="出来高_鑑" sheetId="58" state="hidden" r:id="rId51"/>
    <sheet name="契約外_請求_明細_残数ver" sheetId="69" state="hidden" r:id="rId52"/>
    <sheet name="出来高_ABCD_明細" sheetId="28" state="hidden" r:id="rId53"/>
  </sheets>
  <definedNames>
    <definedName name="_xlnm.Print_Area" localSheetId="49">'×立替金　明細'!$A$1:$P$28</definedName>
    <definedName name="_xlnm.Print_Area" localSheetId="36">'その他事項（サンプル）'!$A$1:$AI$40</definedName>
    <definedName name="_xlnm.Print_Area" localSheetId="45">リスト!$A$1:$H$11</definedName>
    <definedName name="_xlnm.Print_Area" localSheetId="27">'契約外_請求、注文、納品_鑑'!$A$1:$N$33</definedName>
    <definedName name="_xlnm.Print_Area" localSheetId="51">契約外_請求_明細_残数ver!$A$3:$T$36</definedName>
    <definedName name="_xlnm.Print_Area" localSheetId="22">契約外鑑税込み!$A$1:$Q$32</definedName>
    <definedName name="_xlnm.Print_Area" localSheetId="21">契約外鑑税抜き!$A$1:$Q$32</definedName>
    <definedName name="_xlnm.Print_Area" localSheetId="23">契約外請求書毎明細!$B$3:$T$41</definedName>
    <definedName name="_xlnm.Print_Area" localSheetId="24">契約外注文毎明細!$B$2:$T$46</definedName>
    <definedName name="_xlnm.Print_Area" localSheetId="42">'契約外注文毎明細 (2)'!$B$3:$U$48</definedName>
    <definedName name="_xlnm.Print_Area" localSheetId="25">契約外納品毎明細!$A$2:$T$50</definedName>
    <definedName name="_xlnm.Print_Area" localSheetId="43">'契約外納品毎明細 (2)'!$A$3:$U$56</definedName>
    <definedName name="_xlnm.Print_Area" localSheetId="41">'契約外明細 (2)'!$B$3:$S$42</definedName>
    <definedName name="_xlnm.Print_Area" localSheetId="26">契約外明細リース例!$B$3:$S$40</definedName>
    <definedName name="_xlnm.Print_Area" localSheetId="28">'契約外明細リース例(2)'!$B$3:$S$40</definedName>
    <definedName name="_xlnm.Print_Area" localSheetId="29">契約外明細リース例残数表示!$B$3:$Q$38</definedName>
    <definedName name="_xlnm.Print_Area" localSheetId="30">'契約外明細リース例残数表示 (2)'!$B$2:$Q$38</definedName>
    <definedName name="_xlnm.Print_Area" localSheetId="9">合意精算､金額算定Ａ!$A$1:$G$40</definedName>
    <definedName name="_xlnm.Print_Area" localSheetId="10">合意精算､金額算定B!$B$1:$G$42</definedName>
    <definedName name="_xlnm.Print_Area" localSheetId="11">合意精算､金額算定C!$B$1:$G$41</definedName>
    <definedName name="_xlnm.Print_Area" localSheetId="12">合意精算､金額算定D!$B$1:$G$45</definedName>
    <definedName name="_xlnm.Print_Area" localSheetId="8">合意精算､計算仕様!$A$1:$L$42</definedName>
    <definedName name="_xlnm.Print_Area" localSheetId="13">合意精算､請求書!$A$1:$Q$114</definedName>
    <definedName name="_xlnm.Print_Area" localSheetId="52">出来高_ABCD_明細!$A$1:$I$32</definedName>
    <definedName name="_xlnm.Print_Area" localSheetId="50">出来高_鑑!$A$1:$P$32</definedName>
    <definedName name="_xlnm.Print_Area" localSheetId="0">出来高A鑑!$A$1:$AI$41</definedName>
    <definedName name="_xlnm.Print_Area" localSheetId="32">出来高A鑑2!$A$1:$AI$41</definedName>
    <definedName name="_xlnm.Print_Area" localSheetId="1">出来高B鑑!$A$1:$AI$44</definedName>
    <definedName name="_xlnm.Print_Area" localSheetId="33">出来高B鑑2!$A$1:$AI$44</definedName>
    <definedName name="_xlnm.Print_Area" localSheetId="2">出来高C鑑!$A$1:$AI$45</definedName>
    <definedName name="_xlnm.Print_Area" localSheetId="34">出来高C鑑2!$A$1:$AI$45</definedName>
    <definedName name="_xlnm.Print_Area" localSheetId="3">出来高D鑑!$A$1:$AI$45</definedName>
    <definedName name="_xlnm.Print_Area" localSheetId="35">出来高D鑑2!$A$1:$AI$45</definedName>
    <definedName name="_xlnm.Print_Area" localSheetId="7">出来高明細､当月査定横並び!$A$1:$P$39</definedName>
    <definedName name="_xlnm.Print_Area" localSheetId="6">出来高明細､当月査定縦並び!$A$1:$L$34</definedName>
    <definedName name="_xlnm.Print_Area" localSheetId="5">出来高明細､累積査定横並び!$A$1:$O$29</definedName>
    <definedName name="_xlnm.Print_Area" localSheetId="4">出来高明細､累積査定縦並び!$A$1:$M$34</definedName>
    <definedName name="_xlnm.Print_Area" localSheetId="39">出来高明細①不要予定!$B$3:$K$37</definedName>
    <definedName name="_xlnm.Print_Area" localSheetId="46">'立替金鑑税込み(2者間)'!$A$1:$Q$32</definedName>
    <definedName name="_xlnm.Print_Area" localSheetId="47">'立替金鑑税込み(3者間)'!$A$1:$Q$32</definedName>
    <definedName name="_xlnm.Print_Area" localSheetId="15">'立替金鑑税抜き(2者間)'!$A$1:$Q$31</definedName>
    <definedName name="_xlnm.Print_Area" localSheetId="37">'立替金鑑税抜き(3者間)'!$A$1:$Q$32</definedName>
    <definedName name="_xlnm.Print_Area" localSheetId="19">'立替金鑑税抜き(3者間)課税'!$A$1:$Q$32</definedName>
    <definedName name="_xlnm.Print_Area" localSheetId="17">'立替金鑑税抜き(3者間)不課税'!$A$1:$Q$32</definedName>
    <definedName name="_xlnm.Print_Area" localSheetId="14">立替金補足!$B:$I</definedName>
    <definedName name="_xlnm.Print_Area" localSheetId="16">'立替金明細(2者間)'!$A$1:$P$31</definedName>
    <definedName name="_xlnm.Print_Area" localSheetId="38">'立替金明細(3者間)'!$A$1:$P$45</definedName>
    <definedName name="_xlnm.Print_Area" localSheetId="20">'立替金明細(3者間)課税'!$A$1:$Q$37</definedName>
    <definedName name="_xlnm.Print_Area" localSheetId="40">'立替金明細(3者間)旧'!$A$1:$P$31</definedName>
    <definedName name="_xlnm.Print_Area" localSheetId="18">'立替金明細(3者間)不課税'!$A$1:$Q$37</definedName>
    <definedName name="_xlnm.Print_Titles" localSheetId="49">'×立替金　明細'!$6:$8</definedName>
    <definedName name="_xlnm.Print_Titles" localSheetId="51">契約外_請求_明細_残数ver!$7:$9</definedName>
    <definedName name="_xlnm.Print_Titles" localSheetId="23">契約外請求書毎明細!$10:$12</definedName>
    <definedName name="_xlnm.Print_Titles" localSheetId="24">契約外注文毎明細!$9:$11</definedName>
    <definedName name="_xlnm.Print_Titles" localSheetId="42">'契約外注文毎明細 (2)'!$9:$11</definedName>
    <definedName name="_xlnm.Print_Titles" localSheetId="25">契約外納品毎明細!$9:$11</definedName>
    <definedName name="_xlnm.Print_Titles" localSheetId="43">'契約外納品毎明細 (2)'!$9:$11</definedName>
    <definedName name="_xlnm.Print_Titles" localSheetId="41">'契約外明細 (2)'!$9:$11</definedName>
    <definedName name="_xlnm.Print_Titles" localSheetId="26">契約外明細リース例!$9:$11</definedName>
    <definedName name="_xlnm.Print_Titles" localSheetId="28">'契約外明細リース例(2)'!$9:$11</definedName>
    <definedName name="_xlnm.Print_Titles" localSheetId="29">契約外明細リース例残数表示!$9:$11</definedName>
    <definedName name="_xlnm.Print_Titles" localSheetId="30">'契約外明細リース例残数表示 (2)'!$9:$11</definedName>
    <definedName name="_xlnm.Print_Titles" localSheetId="16">'立替金明細(2者間)'!$6:$8</definedName>
    <definedName name="_xlnm.Print_Titles" localSheetId="38">'立替金明細(3者間)'!$6:$8</definedName>
    <definedName name="_xlnm.Print_Titles" localSheetId="20">'立替金明細(3者間)課税'!$6:$8</definedName>
    <definedName name="_xlnm.Print_Titles" localSheetId="40">'立替金明細(3者間)旧'!$6:$8</definedName>
    <definedName name="_xlnm.Print_Titles" localSheetId="18">'立替金明細(3者間)不課税'!$6:$8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 i="127" l="1"/>
  <c r="AJ27" i="127" s="1"/>
  <c r="AJ30" i="127" l="1"/>
  <c r="AJ33" i="127" s="1"/>
  <c r="AJ34" i="127" s="1"/>
  <c r="D29" i="132"/>
  <c r="D31" i="132" s="1"/>
  <c r="D33" i="132" s="1"/>
  <c r="D35" i="132" s="1"/>
  <c r="D23" i="132"/>
  <c r="D10" i="132"/>
  <c r="D12" i="132" s="1"/>
  <c r="D15" i="132" s="1"/>
  <c r="D8" i="132"/>
  <c r="D7" i="132"/>
  <c r="D3" i="132"/>
  <c r="D30" i="131"/>
  <c r="D12" i="131"/>
  <c r="D7" i="131"/>
  <c r="D8" i="131" s="1"/>
  <c r="D3" i="131"/>
  <c r="D30" i="130"/>
  <c r="D32" i="130" s="1"/>
  <c r="D12" i="130"/>
  <c r="D7" i="130"/>
  <c r="D3" i="130"/>
  <c r="D30" i="129"/>
  <c r="D12" i="129"/>
  <c r="D7" i="129"/>
  <c r="D8" i="129" s="1"/>
  <c r="D3" i="129"/>
  <c r="D9" i="132" l="1"/>
  <c r="AJ36" i="127"/>
  <c r="AJ38" i="127" s="1"/>
  <c r="AJ35" i="127" s="1"/>
  <c r="AJ31" i="127"/>
  <c r="D36" i="130"/>
  <c r="D38" i="130"/>
  <c r="D13" i="130"/>
  <c r="D16" i="132"/>
  <c r="D14" i="132" s="1"/>
  <c r="D13" i="132"/>
  <c r="D39" i="132"/>
  <c r="D8" i="130"/>
  <c r="D9" i="130" s="1"/>
  <c r="D9" i="131"/>
  <c r="D33" i="130"/>
  <c r="D32" i="129"/>
  <c r="D32" i="131"/>
  <c r="D9" i="129"/>
  <c r="AJ39" i="127" l="1"/>
  <c r="D39" i="130"/>
  <c r="D13" i="129"/>
  <c r="D36" i="129"/>
  <c r="D34" i="131"/>
  <c r="D13" i="131"/>
  <c r="D14" i="131" s="1"/>
  <c r="D33" i="131"/>
  <c r="D33" i="129"/>
  <c r="D40" i="132"/>
  <c r="D14" i="130"/>
  <c r="D14" i="129" l="1"/>
  <c r="D40" i="130"/>
  <c r="D41" i="130" s="1"/>
  <c r="D41" i="132"/>
  <c r="D42" i="132" s="1"/>
  <c r="D38" i="131"/>
  <c r="D17" i="131"/>
  <c r="D18" i="131" s="1"/>
  <c r="D35" i="131"/>
  <c r="D37" i="129"/>
  <c r="D37" i="132" l="1"/>
  <c r="D17" i="132" s="1"/>
  <c r="D18" i="132" s="1"/>
  <c r="D43" i="132"/>
  <c r="D34" i="130"/>
  <c r="D17" i="130" s="1"/>
  <c r="D42" i="130"/>
  <c r="D38" i="129"/>
  <c r="D39" i="129" s="1"/>
  <c r="D37" i="131"/>
  <c r="D39" i="131" s="1"/>
  <c r="D15" i="131"/>
  <c r="D16" i="131" s="1"/>
  <c r="D34" i="129" l="1"/>
  <c r="D17" i="129" s="1"/>
  <c r="D40" i="129"/>
  <c r="D18" i="130"/>
  <c r="D15" i="130"/>
  <c r="D16" i="130" s="1"/>
  <c r="D18" i="129" l="1"/>
  <c r="D15" i="129"/>
  <c r="D16" i="129" s="1"/>
  <c r="M18" i="123" l="1"/>
  <c r="Z17" i="123" l="1"/>
  <c r="Z13" i="123"/>
  <c r="Z11" i="123"/>
  <c r="Z9" i="123"/>
  <c r="N25" i="122"/>
  <c r="O21" i="122"/>
  <c r="O20" i="122"/>
  <c r="O25" i="122" s="1"/>
  <c r="A36" i="119"/>
  <c r="A37" i="119" s="1"/>
  <c r="K35" i="119"/>
  <c r="A34" i="119"/>
  <c r="A35" i="119" s="1"/>
  <c r="A32" i="119"/>
  <c r="A33" i="119" s="1"/>
  <c r="K31" i="119"/>
  <c r="A28" i="119"/>
  <c r="A29" i="119" s="1"/>
  <c r="K27" i="119"/>
  <c r="A26" i="119"/>
  <c r="A27" i="119" s="1"/>
  <c r="K25" i="119"/>
  <c r="A24" i="119"/>
  <c r="A25" i="119" s="1"/>
  <c r="K23" i="119"/>
  <c r="A22" i="119"/>
  <c r="A23" i="119" s="1"/>
  <c r="K21" i="119"/>
  <c r="A20" i="119"/>
  <c r="A21" i="119" s="1"/>
  <c r="K19" i="119"/>
  <c r="A18" i="119"/>
  <c r="A19" i="119" s="1"/>
  <c r="K17" i="119"/>
  <c r="K15" i="119"/>
  <c r="K13" i="119"/>
  <c r="A12" i="119"/>
  <c r="A13" i="119" s="1"/>
  <c r="L33" i="118"/>
  <c r="L31" i="118"/>
  <c r="A30" i="118"/>
  <c r="A31" i="118" s="1"/>
  <c r="L29" i="118"/>
  <c r="A28" i="118"/>
  <c r="A29" i="118" s="1"/>
  <c r="L27" i="118"/>
  <c r="A26" i="118"/>
  <c r="A27" i="118" s="1"/>
  <c r="L25" i="118"/>
  <c r="A24" i="118"/>
  <c r="A25" i="118" s="1"/>
  <c r="L23" i="118"/>
  <c r="A22" i="118"/>
  <c r="A23" i="118" s="1"/>
  <c r="L21" i="118"/>
  <c r="A20" i="118"/>
  <c r="A21" i="118" s="1"/>
  <c r="L19" i="118"/>
  <c r="A18" i="118"/>
  <c r="A19" i="118" s="1"/>
  <c r="L17" i="118"/>
  <c r="A16" i="118"/>
  <c r="A17" i="118" s="1"/>
  <c r="L15" i="118"/>
  <c r="A14" i="118"/>
  <c r="A15" i="118" s="1"/>
  <c r="L13" i="118"/>
  <c r="A12" i="118"/>
  <c r="A13" i="118" s="1"/>
  <c r="K14" i="48"/>
  <c r="K16" i="48"/>
  <c r="K18" i="48"/>
  <c r="K20" i="48"/>
  <c r="K22" i="48"/>
  <c r="K24" i="48"/>
  <c r="K26" i="48"/>
  <c r="K28" i="48"/>
  <c r="K30" i="48"/>
  <c r="K32" i="48"/>
  <c r="K34" i="48"/>
  <c r="J35" i="75"/>
  <c r="J31" i="75"/>
  <c r="J27" i="75"/>
  <c r="J25" i="75"/>
  <c r="J23" i="75"/>
  <c r="J21" i="75"/>
  <c r="J19" i="75"/>
  <c r="J17" i="75"/>
  <c r="J15" i="75"/>
  <c r="J13" i="75"/>
  <c r="K15" i="104"/>
  <c r="K17" i="104"/>
  <c r="K19" i="104"/>
  <c r="K21" i="104"/>
  <c r="K23" i="104"/>
  <c r="K25" i="104"/>
  <c r="K27" i="104"/>
  <c r="K29" i="104"/>
  <c r="K31" i="104"/>
  <c r="K33" i="104"/>
  <c r="K13" i="104"/>
  <c r="Z9" i="117"/>
  <c r="Z13" i="117"/>
  <c r="Z17" i="117"/>
  <c r="Z25" i="117"/>
  <c r="Z27" i="117"/>
  <c r="Z29" i="117"/>
  <c r="M34" i="117"/>
  <c r="N25" i="116"/>
  <c r="O25" i="116"/>
  <c r="Q13" i="119"/>
  <c r="Q25" i="119"/>
  <c r="Q12" i="119"/>
  <c r="T13" i="118"/>
  <c r="Q35" i="119"/>
  <c r="Q21" i="119"/>
  <c r="L39" i="118" l="1"/>
  <c r="K40" i="48"/>
  <c r="P25" i="122"/>
  <c r="P25" i="116"/>
  <c r="A13" i="113"/>
  <c r="H14" i="113"/>
  <c r="A15" i="113"/>
  <c r="H16" i="113"/>
  <c r="A17" i="113"/>
  <c r="A18" i="113"/>
  <c r="H18" i="113"/>
  <c r="A19" i="113"/>
  <c r="A20" i="113" s="1"/>
  <c r="H20" i="113"/>
  <c r="H22" i="113"/>
  <c r="H24" i="113"/>
  <c r="H26" i="113"/>
  <c r="H28" i="113"/>
  <c r="A29" i="113"/>
  <c r="A30" i="113"/>
  <c r="I30" i="113"/>
  <c r="J30" i="113"/>
  <c r="A31" i="113"/>
  <c r="A32" i="113"/>
  <c r="A33" i="113" s="1"/>
  <c r="A34" i="113"/>
  <c r="A35" i="113" s="1"/>
  <c r="L34" i="111"/>
  <c r="N34" i="111"/>
  <c r="J16" i="111"/>
  <c r="J18" i="111"/>
  <c r="J20" i="111"/>
  <c r="J22" i="111"/>
  <c r="J24" i="111"/>
  <c r="J26" i="111"/>
  <c r="J28" i="111"/>
  <c r="J14" i="111"/>
  <c r="M26" i="72"/>
  <c r="M25" i="72"/>
  <c r="J31" i="108"/>
  <c r="I31" i="108"/>
  <c r="H27" i="108"/>
  <c r="H24" i="108"/>
  <c r="H21" i="108"/>
  <c r="H18" i="108"/>
  <c r="H15" i="108"/>
  <c r="Q34" i="119"/>
  <c r="Q24" i="119"/>
  <c r="T12" i="118"/>
  <c r="Q20" i="119"/>
  <c r="J34" i="111" l="1"/>
  <c r="H30" i="113"/>
  <c r="H31" i="108"/>
  <c r="A30" i="111"/>
  <c r="A31" i="111" s="1"/>
  <c r="A28" i="111"/>
  <c r="A29" i="111" s="1"/>
  <c r="A27" i="111"/>
  <c r="A22" i="111"/>
  <c r="A23" i="111" s="1"/>
  <c r="A21" i="111"/>
  <c r="A20" i="111"/>
  <c r="A18" i="111"/>
  <c r="A19" i="111" s="1"/>
  <c r="A17" i="111"/>
  <c r="A13" i="111"/>
  <c r="A15" i="111" s="1"/>
  <c r="A13" i="108" l="1"/>
  <c r="A15" i="108" s="1"/>
  <c r="A17" i="108"/>
  <c r="A18" i="108"/>
  <c r="A19" i="108" s="1"/>
  <c r="A20" i="108"/>
  <c r="A21" i="108" s="1"/>
  <c r="A22" i="108"/>
  <c r="A23" i="108" s="1"/>
  <c r="A28" i="108"/>
  <c r="A29" i="108" s="1"/>
  <c r="A30" i="108"/>
  <c r="A31" i="108" s="1"/>
  <c r="A32" i="108"/>
  <c r="A33" i="108"/>
  <c r="A34" i="108" s="1"/>
  <c r="A35" i="108"/>
  <c r="A36" i="108" s="1"/>
  <c r="N25" i="67"/>
  <c r="O21" i="90"/>
  <c r="O20" i="90"/>
  <c r="O20" i="86"/>
  <c r="A12" i="107" l="1"/>
  <c r="A13" i="107" s="1"/>
  <c r="K13" i="107"/>
  <c r="A14" i="107"/>
  <c r="A15" i="107" s="1"/>
  <c r="K15" i="107"/>
  <c r="K17" i="107"/>
  <c r="A22" i="107"/>
  <c r="A23" i="107" s="1"/>
  <c r="K23" i="107"/>
  <c r="A24" i="107"/>
  <c r="A25" i="107" s="1"/>
  <c r="K25" i="107"/>
  <c r="A26" i="107"/>
  <c r="A27" i="107" s="1"/>
  <c r="K27" i="107"/>
  <c r="A32" i="107"/>
  <c r="A33" i="107" s="1"/>
  <c r="K33" i="107"/>
  <c r="A34" i="107"/>
  <c r="A35" i="107" s="1"/>
  <c r="K35" i="107"/>
  <c r="A36" i="107"/>
  <c r="A37" i="107" s="1"/>
  <c r="K37" i="107"/>
  <c r="A38" i="107"/>
  <c r="A39" i="107" s="1"/>
  <c r="K39" i="107"/>
  <c r="A40" i="107"/>
  <c r="A41" i="107" s="1"/>
  <c r="K41" i="107"/>
  <c r="A12" i="106"/>
  <c r="T12" i="106"/>
  <c r="T13" i="107"/>
  <c r="K21" i="107" l="1"/>
  <c r="K31" i="107"/>
  <c r="K47" i="107"/>
  <c r="A13" i="106"/>
  <c r="K13" i="106"/>
  <c r="A14" i="106"/>
  <c r="A15" i="106" s="1"/>
  <c r="K15" i="106"/>
  <c r="A16" i="106"/>
  <c r="A17" i="106" s="1"/>
  <c r="K17" i="106"/>
  <c r="A18" i="106"/>
  <c r="A19" i="106" s="1"/>
  <c r="K19" i="106"/>
  <c r="A20" i="106"/>
  <c r="A21" i="106" s="1"/>
  <c r="K21" i="106"/>
  <c r="A26" i="106"/>
  <c r="A27" i="106" s="1"/>
  <c r="K27" i="106"/>
  <c r="A28" i="106"/>
  <c r="A29" i="106" s="1"/>
  <c r="K29" i="106"/>
  <c r="A30" i="106"/>
  <c r="A31" i="106" s="1"/>
  <c r="K31" i="106"/>
  <c r="A32" i="106"/>
  <c r="A33" i="106" s="1"/>
  <c r="K33" i="106"/>
  <c r="A34" i="106"/>
  <c r="A35" i="106" s="1"/>
  <c r="K35" i="106"/>
  <c r="K37" i="106"/>
  <c r="T12" i="107"/>
  <c r="T13" i="106"/>
  <c r="K43" i="106" l="1"/>
  <c r="K49" i="107"/>
  <c r="K25" i="106"/>
  <c r="M18" i="100"/>
  <c r="M42" i="100"/>
  <c r="K45" i="106" l="1"/>
  <c r="O21" i="67"/>
  <c r="O20" i="67"/>
  <c r="O25" i="67" l="1"/>
  <c r="A30" i="104"/>
  <c r="A31" i="104" s="1"/>
  <c r="A28" i="104"/>
  <c r="A29" i="104" s="1"/>
  <c r="A26" i="104"/>
  <c r="A27" i="104" s="1"/>
  <c r="A24" i="104"/>
  <c r="A25" i="104" s="1"/>
  <c r="A22" i="104"/>
  <c r="A23" i="104" s="1"/>
  <c r="A20" i="104"/>
  <c r="A21" i="104" s="1"/>
  <c r="A18" i="104"/>
  <c r="A19" i="104" s="1"/>
  <c r="A16" i="104"/>
  <c r="A17" i="104" s="1"/>
  <c r="A14" i="104"/>
  <c r="A15" i="104" s="1"/>
  <c r="A12" i="104"/>
  <c r="A13" i="104" s="1"/>
  <c r="L47" i="103"/>
  <c r="L45" i="103"/>
  <c r="L39" i="103"/>
  <c r="A38" i="103"/>
  <c r="A39" i="103" s="1"/>
  <c r="L37" i="103"/>
  <c r="A36" i="103"/>
  <c r="A37" i="103" s="1"/>
  <c r="L35" i="103"/>
  <c r="A34" i="103"/>
  <c r="A35" i="103" s="1"/>
  <c r="L33" i="103"/>
  <c r="A32" i="103"/>
  <c r="A33" i="103" s="1"/>
  <c r="L31" i="103"/>
  <c r="A30" i="103"/>
  <c r="A31" i="103" s="1"/>
  <c r="L29" i="103"/>
  <c r="A24" i="103"/>
  <c r="A25" i="103" s="1"/>
  <c r="A22" i="103"/>
  <c r="A23" i="103" s="1"/>
  <c r="A20" i="103"/>
  <c r="A21" i="103" s="1"/>
  <c r="L19" i="103"/>
  <c r="A14" i="103"/>
  <c r="A15" i="103" s="1"/>
  <c r="A12" i="103"/>
  <c r="L39" i="102"/>
  <c r="L37" i="102"/>
  <c r="L35" i="102"/>
  <c r="A34" i="102"/>
  <c r="A35" i="102" s="1"/>
  <c r="L33" i="102"/>
  <c r="A32" i="102"/>
  <c r="A33" i="102" s="1"/>
  <c r="L31" i="102"/>
  <c r="A30" i="102"/>
  <c r="A31" i="102" s="1"/>
  <c r="L29" i="102"/>
  <c r="A28" i="102"/>
  <c r="A29" i="102" s="1"/>
  <c r="L27" i="102"/>
  <c r="A26" i="102"/>
  <c r="A27" i="102" s="1"/>
  <c r="L25" i="102"/>
  <c r="A20" i="102"/>
  <c r="A21" i="102" s="1"/>
  <c r="A18" i="102"/>
  <c r="A19" i="102" s="1"/>
  <c r="A16" i="102"/>
  <c r="A17" i="102" s="1"/>
  <c r="A14" i="102"/>
  <c r="A15" i="102" s="1"/>
  <c r="A12" i="102"/>
  <c r="L35" i="101"/>
  <c r="L33" i="101"/>
  <c r="L31" i="101"/>
  <c r="A30" i="101"/>
  <c r="A31" i="101" s="1"/>
  <c r="L29" i="101"/>
  <c r="A28" i="101"/>
  <c r="A29" i="101" s="1"/>
  <c r="L27" i="101"/>
  <c r="A26" i="101"/>
  <c r="A27" i="101" s="1"/>
  <c r="L25" i="101"/>
  <c r="A24" i="101"/>
  <c r="A25" i="101" s="1"/>
  <c r="L23" i="101"/>
  <c r="A22" i="101"/>
  <c r="A23" i="101" s="1"/>
  <c r="A20" i="101"/>
  <c r="A21" i="101" s="1"/>
  <c r="A18" i="101"/>
  <c r="A19" i="101" s="1"/>
  <c r="A16" i="101"/>
  <c r="A17" i="101" s="1"/>
  <c r="A14" i="101"/>
  <c r="A15" i="101" s="1"/>
  <c r="A12" i="101"/>
  <c r="U12" i="103"/>
  <c r="T12" i="101"/>
  <c r="T13" i="104"/>
  <c r="U12" i="102"/>
  <c r="K39" i="104" l="1"/>
  <c r="L41" i="101"/>
  <c r="L45" i="102"/>
  <c r="L47" i="102" s="1"/>
  <c r="A13" i="101"/>
  <c r="L43" i="103"/>
  <c r="L53" i="103"/>
  <c r="A13" i="102"/>
  <c r="A13" i="103"/>
  <c r="Z23" i="100"/>
  <c r="Z21" i="100"/>
  <c r="Z19" i="100"/>
  <c r="Z17" i="100"/>
  <c r="Z13" i="100"/>
  <c r="Z11" i="100"/>
  <c r="Z9" i="100"/>
  <c r="T13" i="101"/>
  <c r="T12" i="104"/>
  <c r="U13" i="103"/>
  <c r="U13" i="102"/>
  <c r="L55" i="103" l="1"/>
  <c r="M26" i="70" l="1"/>
  <c r="O21" i="87"/>
  <c r="O20" i="87"/>
  <c r="O21" i="86"/>
  <c r="O22" i="86"/>
  <c r="Z9" i="92" l="1"/>
  <c r="Z11" i="92"/>
  <c r="Z13" i="92"/>
  <c r="Z15" i="92"/>
  <c r="Z17" i="92"/>
  <c r="Z19" i="92"/>
  <c r="Z21" i="92"/>
  <c r="M26" i="92"/>
  <c r="N34" i="92"/>
  <c r="P34" i="92" s="1"/>
  <c r="N35" i="92"/>
  <c r="N36" i="92"/>
  <c r="O36" i="92" s="1"/>
  <c r="P36" i="92" s="1"/>
  <c r="N25" i="91"/>
  <c r="P25" i="91" s="1"/>
  <c r="O25" i="91"/>
  <c r="N25" i="90"/>
  <c r="O25" i="90"/>
  <c r="N37" i="92" l="1"/>
  <c r="P25" i="90"/>
  <c r="O35" i="92"/>
  <c r="O37" i="92" s="1"/>
  <c r="O25" i="87"/>
  <c r="N25" i="87"/>
  <c r="P25" i="87" s="1"/>
  <c r="N25" i="86"/>
  <c r="O25" i="86"/>
  <c r="P25" i="86" l="1"/>
  <c r="P35" i="92"/>
  <c r="P37" i="92" s="1"/>
  <c r="N25" i="80"/>
  <c r="O24" i="80"/>
  <c r="O23" i="80"/>
  <c r="O22" i="80"/>
  <c r="O21" i="80"/>
  <c r="O20" i="80"/>
  <c r="O25" i="80" l="1"/>
  <c r="P25" i="80" s="1"/>
  <c r="A36" i="75"/>
  <c r="A37" i="75" s="1"/>
  <c r="A34" i="75"/>
  <c r="A35" i="75" s="1"/>
  <c r="A32" i="75"/>
  <c r="A33" i="75" s="1"/>
  <c r="A28" i="75"/>
  <c r="A29" i="75" s="1"/>
  <c r="A26" i="75"/>
  <c r="A27" i="75" s="1"/>
  <c r="A24" i="75"/>
  <c r="A25" i="75" s="1"/>
  <c r="A22" i="75"/>
  <c r="A23" i="75" s="1"/>
  <c r="A20" i="75"/>
  <c r="A21" i="75" s="1"/>
  <c r="A18" i="75"/>
  <c r="A19" i="75" s="1"/>
  <c r="A12" i="75"/>
  <c r="A13" i="75" s="1"/>
  <c r="Q25" i="75"/>
  <c r="Q35" i="75"/>
  <c r="Q21" i="75"/>
  <c r="Q13" i="75"/>
  <c r="D104" i="74" l="1"/>
  <c r="D105" i="74" s="1"/>
  <c r="N101" i="74"/>
  <c r="N103" i="74" s="1"/>
  <c r="D107" i="74" s="1"/>
  <c r="D87" i="74"/>
  <c r="D88" i="74" s="1"/>
  <c r="D89" i="74" s="1"/>
  <c r="N86" i="74"/>
  <c r="D83" i="74"/>
  <c r="D70" i="74"/>
  <c r="D71" i="74" s="1"/>
  <c r="N68" i="74"/>
  <c r="N70" i="74" s="1"/>
  <c r="D55" i="74"/>
  <c r="D56" i="74" s="1"/>
  <c r="N53" i="74"/>
  <c r="J23" i="72"/>
  <c r="J21" i="72"/>
  <c r="J19" i="72"/>
  <c r="J17" i="72"/>
  <c r="J15" i="72"/>
  <c r="A38" i="73"/>
  <c r="A39" i="73" s="1"/>
  <c r="A36" i="73"/>
  <c r="A37" i="73" s="1"/>
  <c r="A30" i="73"/>
  <c r="A31" i="73" s="1"/>
  <c r="A28" i="73"/>
  <c r="A29" i="73" s="1"/>
  <c r="A22" i="73"/>
  <c r="A23" i="73" s="1"/>
  <c r="A20" i="73"/>
  <c r="A21" i="73" s="1"/>
  <c r="A18" i="73"/>
  <c r="A19" i="73" s="1"/>
  <c r="A16" i="73"/>
  <c r="A17" i="73" s="1"/>
  <c r="A13" i="73"/>
  <c r="A15" i="73" s="1"/>
  <c r="A35" i="73"/>
  <c r="Q24" i="75"/>
  <c r="Q12" i="75"/>
  <c r="Q20" i="75"/>
  <c r="Q34" i="75"/>
  <c r="D73" i="74" l="1"/>
  <c r="D74" i="74" s="1"/>
  <c r="D108" i="74"/>
  <c r="N55" i="74"/>
  <c r="N71" i="74"/>
  <c r="N88" i="74"/>
  <c r="N105" i="74"/>
  <c r="N107" i="74" s="1"/>
  <c r="I72" i="74"/>
  <c r="I74" i="74" s="1"/>
  <c r="J26" i="72"/>
  <c r="A22" i="69"/>
  <c r="A23" i="69" s="1"/>
  <c r="A20" i="69"/>
  <c r="A21" i="69" s="1"/>
  <c r="L17" i="69"/>
  <c r="L13" i="69"/>
  <c r="L29" i="69"/>
  <c r="L27" i="69"/>
  <c r="L15" i="69"/>
  <c r="H31" i="69"/>
  <c r="L25" i="69"/>
  <c r="H19" i="69"/>
  <c r="I106" i="74" l="1"/>
  <c r="D58" i="74"/>
  <c r="D59" i="74" s="1"/>
  <c r="I57" i="74"/>
  <c r="I75" i="74"/>
  <c r="D91" i="74"/>
  <c r="D92" i="74" s="1"/>
  <c r="N90" i="74"/>
  <c r="N91" i="74" s="1"/>
  <c r="I92" i="74" s="1"/>
  <c r="N56" i="74"/>
  <c r="N89" i="74"/>
  <c r="L31" i="69"/>
  <c r="L19" i="69"/>
  <c r="A24" i="72"/>
  <c r="A23" i="72"/>
  <c r="A22" i="72"/>
  <c r="A21" i="72"/>
  <c r="A19" i="72"/>
  <c r="A20" i="72" s="1"/>
  <c r="A17" i="72"/>
  <c r="A18" i="72" s="1"/>
  <c r="A14" i="72"/>
  <c r="N20" i="58"/>
  <c r="O20" i="58" s="1"/>
  <c r="N21" i="58"/>
  <c r="Z21" i="70"/>
  <c r="Z19" i="70"/>
  <c r="Z17" i="70"/>
  <c r="Z15" i="70"/>
  <c r="Z13" i="70"/>
  <c r="Z11" i="70"/>
  <c r="Z9" i="70"/>
  <c r="I76" i="74" l="1"/>
  <c r="I77" i="74" s="1"/>
  <c r="I58" i="74"/>
  <c r="I93" i="74"/>
  <c r="I94" i="74" s="1"/>
  <c r="D93" i="74"/>
  <c r="D94" i="74" s="1"/>
  <c r="I107" i="74"/>
  <c r="N72" i="74" l="1"/>
  <c r="D75" i="74" s="1"/>
  <c r="D76" i="74" s="1"/>
  <c r="I78" i="74"/>
  <c r="I59" i="74"/>
  <c r="I60" i="74" s="1"/>
  <c r="I108" i="74"/>
  <c r="I109" i="74" s="1"/>
  <c r="N109" i="74" l="1"/>
  <c r="D109" i="74" s="1"/>
  <c r="D110" i="74" s="1"/>
  <c r="I110" i="74"/>
  <c r="N57" i="74"/>
  <c r="D60" i="74" s="1"/>
  <c r="D61" i="74" s="1"/>
  <c r="I61" i="74"/>
  <c r="A34" i="69"/>
  <c r="A35" i="69" s="1"/>
  <c r="A32" i="69"/>
  <c r="A33" i="69" s="1"/>
  <c r="A30" i="69"/>
  <c r="A31" i="69" s="1"/>
  <c r="A24" i="69"/>
  <c r="A25" i="69" s="1"/>
  <c r="A18" i="69"/>
  <c r="A19" i="69" s="1"/>
  <c r="A12" i="69"/>
  <c r="U12" i="69"/>
  <c r="A13" i="69" l="1"/>
  <c r="U13" i="69"/>
  <c r="N36" i="44" l="1"/>
  <c r="O36" i="44" s="1"/>
  <c r="P36" i="44" s="1"/>
  <c r="M26" i="44"/>
  <c r="N34" i="44"/>
  <c r="P34" i="44" s="1"/>
  <c r="N35" i="44"/>
  <c r="O35" i="44" s="1"/>
  <c r="O37" i="44" l="1"/>
  <c r="P35" i="44"/>
  <c r="P37" i="44" s="1"/>
  <c r="N37" i="44"/>
  <c r="P25" i="67"/>
  <c r="M24" i="58" l="1"/>
  <c r="N23" i="58"/>
  <c r="O23" i="58" s="1"/>
  <c r="N22" i="58"/>
  <c r="O22" i="58" s="1"/>
  <c r="O21" i="58"/>
  <c r="N19" i="58"/>
  <c r="O19" i="58" s="1"/>
  <c r="N24" i="58" l="1"/>
  <c r="O24" i="58" s="1"/>
  <c r="K29" i="49" l="1"/>
  <c r="K28" i="49"/>
  <c r="K26" i="49"/>
  <c r="A31" i="48" l="1"/>
  <c r="A32" i="48" s="1"/>
  <c r="A29" i="48"/>
  <c r="A30" i="48" s="1"/>
  <c r="A27" i="48"/>
  <c r="A28" i="48" s="1"/>
  <c r="A25" i="48"/>
  <c r="A26" i="48" s="1"/>
  <c r="A23" i="48"/>
  <c r="A24" i="48" s="1"/>
  <c r="A21" i="48"/>
  <c r="A22" i="48" s="1"/>
  <c r="A19" i="48"/>
  <c r="A20" i="48" s="1"/>
  <c r="A17" i="48"/>
  <c r="A18" i="48" s="1"/>
  <c r="A15" i="48"/>
  <c r="A16" i="48" s="1"/>
  <c r="A13" i="48"/>
  <c r="A14" i="48" s="1"/>
  <c r="T14" i="48"/>
  <c r="J27" i="49" l="1"/>
  <c r="K27" i="49" s="1"/>
  <c r="J25" i="49"/>
  <c r="Z21" i="44"/>
  <c r="Z19" i="44"/>
  <c r="Z17" i="44"/>
  <c r="Z15" i="44"/>
  <c r="Z13" i="44"/>
  <c r="Z11" i="44"/>
  <c r="Z9" i="44"/>
  <c r="T13" i="48"/>
  <c r="J30" i="49" l="1"/>
  <c r="K25" i="49"/>
  <c r="K30" i="49" s="1"/>
  <c r="D24" i="49" l="1"/>
</calcChain>
</file>

<file path=xl/sharedStrings.xml><?xml version="1.0" encoding="utf-8"?>
<sst xmlns="http://schemas.openxmlformats.org/spreadsheetml/2006/main" count="5197" uniqueCount="1222">
  <si>
    <t>作成パターン</t>
    <rPh sb="0" eb="2">
      <t>サクセイ</t>
    </rPh>
    <phoneticPr fontId="1"/>
  </si>
  <si>
    <t>鑑</t>
    <rPh sb="0" eb="1">
      <t>カガミ</t>
    </rPh>
    <phoneticPr fontId="1"/>
  </si>
  <si>
    <t>明細</t>
    <rPh sb="0" eb="2">
      <t>メイサイ</t>
    </rPh>
    <phoneticPr fontId="1"/>
  </si>
  <si>
    <t>残数</t>
    <rPh sb="0" eb="2">
      <t>ザンスウ</t>
    </rPh>
    <phoneticPr fontId="1"/>
  </si>
  <si>
    <t>その他</t>
    <rPh sb="2" eb="3">
      <t>ホカ</t>
    </rPh>
    <phoneticPr fontId="1"/>
  </si>
  <si>
    <t>出来高・請求</t>
    <phoneticPr fontId="1"/>
  </si>
  <si>
    <t>A</t>
    <phoneticPr fontId="1"/>
  </si>
  <si>
    <t>外税</t>
    <rPh sb="0" eb="2">
      <t>ソトゼイ</t>
    </rPh>
    <phoneticPr fontId="1"/>
  </si>
  <si>
    <t>○</t>
  </si>
  <si>
    <t>〇</t>
    <phoneticPr fontId="1"/>
  </si>
  <si>
    <t>○</t>
    <phoneticPr fontId="1"/>
  </si>
  <si>
    <t>B</t>
    <phoneticPr fontId="1"/>
  </si>
  <si>
    <t>C</t>
    <phoneticPr fontId="1"/>
  </si>
  <si>
    <t>D</t>
    <phoneticPr fontId="1"/>
  </si>
  <si>
    <t>立替金</t>
    <phoneticPr fontId="1"/>
  </si>
  <si>
    <t>―</t>
    <phoneticPr fontId="1"/>
  </si>
  <si>
    <t>契約外</t>
    <phoneticPr fontId="1"/>
  </si>
  <si>
    <t>請求書毎</t>
    <rPh sb="0" eb="2">
      <t>セイキュウ</t>
    </rPh>
    <rPh sb="2" eb="3">
      <t>ショ</t>
    </rPh>
    <rPh sb="3" eb="4">
      <t>ゴト</t>
    </rPh>
    <phoneticPr fontId="1"/>
  </si>
  <si>
    <t>注文書毎</t>
    <rPh sb="0" eb="3">
      <t>チュウモンショ</t>
    </rPh>
    <rPh sb="3" eb="4">
      <t>ゴト</t>
    </rPh>
    <phoneticPr fontId="1"/>
  </si>
  <si>
    <t>納品書毎</t>
    <rPh sb="0" eb="3">
      <t>ノウヒンショ</t>
    </rPh>
    <rPh sb="3" eb="4">
      <t>ゴト</t>
    </rPh>
    <phoneticPr fontId="1"/>
  </si>
  <si>
    <t>請求書　鑑</t>
    <rPh sb="0" eb="3">
      <t>セイキュウショ</t>
    </rPh>
    <rPh sb="4" eb="5">
      <t>カガミ</t>
    </rPh>
    <phoneticPr fontId="1"/>
  </si>
  <si>
    <t>御中</t>
    <phoneticPr fontId="30"/>
  </si>
  <si>
    <t>工事コード</t>
    <phoneticPr fontId="1"/>
  </si>
  <si>
    <t>変更工事コード</t>
  </si>
  <si>
    <t>注文番号</t>
  </si>
  <si>
    <t>出来高調査回数</t>
  </si>
  <si>
    <t>今回迄の請求回数</t>
    <phoneticPr fontId="1"/>
  </si>
  <si>
    <t>KS090501</t>
    <phoneticPr fontId="1"/>
  </si>
  <si>
    <t>99999999</t>
  </si>
  <si>
    <t>1</t>
  </si>
  <si>
    <t>１</t>
    <phoneticPr fontId="1"/>
  </si>
  <si>
    <t>請求書No</t>
    <phoneticPr fontId="30"/>
  </si>
  <si>
    <t>適格請求書発行事業者登録番号</t>
    <phoneticPr fontId="1"/>
  </si>
  <si>
    <t>受注者コード２</t>
    <rPh sb="0" eb="3">
      <t>ジュチュウシャ</t>
    </rPh>
    <phoneticPr fontId="30"/>
  </si>
  <si>
    <t>請求年月日</t>
    <rPh sb="0" eb="2">
      <t>セイキュウ</t>
    </rPh>
    <rPh sb="2" eb="5">
      <t>ネンガッピ</t>
    </rPh>
    <phoneticPr fontId="30"/>
  </si>
  <si>
    <t>08190Ｇ18381</t>
    <phoneticPr fontId="30"/>
  </si>
  <si>
    <t>Txxxxxxxx</t>
    <phoneticPr fontId="30"/>
  </si>
  <si>
    <t>JXXXXXX</t>
    <phoneticPr fontId="30"/>
  </si>
  <si>
    <t>2019年12月10日</t>
    <phoneticPr fontId="30"/>
  </si>
  <si>
    <t/>
  </si>
  <si>
    <t>〒</t>
    <phoneticPr fontId="30"/>
  </si>
  <si>
    <t>000-0000</t>
    <phoneticPr fontId="30"/>
  </si>
  <si>
    <t xml:space="preserve">会社名   </t>
    <rPh sb="0" eb="3">
      <t>カイシャメイ</t>
    </rPh>
    <phoneticPr fontId="4"/>
  </si>
  <si>
    <t>住所</t>
    <phoneticPr fontId="30"/>
  </si>
  <si>
    <t>東京都港区品川5-6２　▲▲ビル</t>
    <rPh sb="0" eb="3">
      <t>トウキョウト</t>
    </rPh>
    <rPh sb="3" eb="5">
      <t>ミナトク</t>
    </rPh>
    <rPh sb="5" eb="7">
      <t>シナガワ</t>
    </rPh>
    <phoneticPr fontId="30"/>
  </si>
  <si>
    <t xml:space="preserve">〒   </t>
    <phoneticPr fontId="30"/>
  </si>
  <si>
    <t>工事名称</t>
    <phoneticPr fontId="30"/>
  </si>
  <si>
    <t>東京都シビックセンター工事</t>
    <phoneticPr fontId="30"/>
  </si>
  <si>
    <t xml:space="preserve">住所    </t>
    <phoneticPr fontId="30"/>
  </si>
  <si>
    <t>東京都港区新橋２－６－２　●●ビル</t>
    <phoneticPr fontId="30"/>
  </si>
  <si>
    <t>取引件名</t>
    <phoneticPr fontId="30"/>
  </si>
  <si>
    <t>型枠工事</t>
    <phoneticPr fontId="30"/>
  </si>
  <si>
    <t xml:space="preserve">部署名   </t>
    <rPh sb="0" eb="2">
      <t>ブショ</t>
    </rPh>
    <rPh sb="2" eb="3">
      <t>メイ</t>
    </rPh>
    <phoneticPr fontId="4"/>
  </si>
  <si>
    <t>〇〇営業所</t>
    <phoneticPr fontId="30"/>
  </si>
  <si>
    <t xml:space="preserve">担当者名   </t>
    <rPh sb="0" eb="3">
      <t>タントウシャ</t>
    </rPh>
    <rPh sb="3" eb="4">
      <t>メイ</t>
    </rPh>
    <phoneticPr fontId="4"/>
  </si>
  <si>
    <t>〇〇　〇〇</t>
    <phoneticPr fontId="30"/>
  </si>
  <si>
    <t xml:space="preserve">TEL    </t>
  </si>
  <si>
    <t>03-3595-xxxx</t>
    <phoneticPr fontId="1"/>
  </si>
  <si>
    <t>対象業務</t>
    <rPh sb="0" eb="2">
      <t>タイショウ</t>
    </rPh>
    <rPh sb="2" eb="4">
      <t>ギョウム</t>
    </rPh>
    <phoneticPr fontId="1"/>
  </si>
  <si>
    <t>課税区分</t>
    <rPh sb="0" eb="2">
      <t>カゼイ</t>
    </rPh>
    <rPh sb="2" eb="4">
      <t>クブン</t>
    </rPh>
    <phoneticPr fontId="30"/>
  </si>
  <si>
    <t>請求金額（税抜）</t>
    <phoneticPr fontId="4"/>
  </si>
  <si>
    <t>消費税額</t>
    <rPh sb="0" eb="2">
      <t>ショウヒゼイ</t>
    </rPh>
    <rPh sb="2" eb="3">
      <t>ガク</t>
    </rPh>
    <phoneticPr fontId="4"/>
  </si>
  <si>
    <t>□</t>
    <phoneticPr fontId="30"/>
  </si>
  <si>
    <t>内税</t>
    <rPh sb="0" eb="2">
      <t>ウチゼイ</t>
    </rPh>
    <phoneticPr fontId="30"/>
  </si>
  <si>
    <t>■</t>
    <phoneticPr fontId="30"/>
  </si>
  <si>
    <t>契約内</t>
    <rPh sb="0" eb="2">
      <t>ケイヤク</t>
    </rPh>
    <rPh sb="2" eb="3">
      <t>ナイ</t>
    </rPh>
    <phoneticPr fontId="1"/>
  </si>
  <si>
    <t>ー</t>
    <phoneticPr fontId="1"/>
  </si>
  <si>
    <t>課税１０％</t>
    <rPh sb="0" eb="2">
      <t>カゼイ</t>
    </rPh>
    <phoneticPr fontId="4"/>
  </si>
  <si>
    <t>外税</t>
    <rPh sb="0" eb="2">
      <t>ソトゼイ</t>
    </rPh>
    <phoneticPr fontId="30"/>
  </si>
  <si>
    <t>契約外</t>
    <rPh sb="0" eb="2">
      <t>ケイヤク</t>
    </rPh>
    <rPh sb="2" eb="3">
      <t>ガイ</t>
    </rPh>
    <phoneticPr fontId="1"/>
  </si>
  <si>
    <t>請求書毎</t>
    <rPh sb="0" eb="3">
      <t>セイキュウショ</t>
    </rPh>
    <rPh sb="3" eb="4">
      <t>ゴト</t>
    </rPh>
    <phoneticPr fontId="30"/>
  </si>
  <si>
    <t>軽減　 8　％</t>
    <phoneticPr fontId="30"/>
  </si>
  <si>
    <t>納品書毎</t>
    <rPh sb="0" eb="3">
      <t>ノウヒンショ</t>
    </rPh>
    <rPh sb="3" eb="4">
      <t>ゴト</t>
    </rPh>
    <phoneticPr fontId="30"/>
  </si>
  <si>
    <t>非課税・不課税</t>
    <rPh sb="0" eb="1">
      <t>ヒ</t>
    </rPh>
    <rPh sb="1" eb="3">
      <t>カゼイ</t>
    </rPh>
    <rPh sb="4" eb="5">
      <t>フ</t>
    </rPh>
    <rPh sb="5" eb="7">
      <t>カゼイ</t>
    </rPh>
    <phoneticPr fontId="30"/>
  </si>
  <si>
    <t>注文書事</t>
    <rPh sb="0" eb="3">
      <t>チュウモンショ</t>
    </rPh>
    <rPh sb="3" eb="4">
      <t>ゴト</t>
    </rPh>
    <phoneticPr fontId="30"/>
  </si>
  <si>
    <t>経過措置８％</t>
    <phoneticPr fontId="30"/>
  </si>
  <si>
    <t>その他</t>
    <rPh sb="2" eb="3">
      <t>タ</t>
    </rPh>
    <phoneticPr fontId="30"/>
  </si>
  <si>
    <t>計</t>
    <rPh sb="0" eb="1">
      <t>ケイ</t>
    </rPh>
    <phoneticPr fontId="4"/>
  </si>
  <si>
    <t>上記通り、ご請求申し上げます。</t>
    <rPh sb="0" eb="2">
      <t>ジョウキ</t>
    </rPh>
    <rPh sb="2" eb="3">
      <t>トオ</t>
    </rPh>
    <rPh sb="6" eb="8">
      <t>セイキュウ</t>
    </rPh>
    <rPh sb="8" eb="9">
      <t>モウ</t>
    </rPh>
    <rPh sb="10" eb="11">
      <t>ア</t>
    </rPh>
    <phoneticPr fontId="30"/>
  </si>
  <si>
    <t>※一般的な請求書で扱う項目名称を使用</t>
    <phoneticPr fontId="1"/>
  </si>
  <si>
    <t>請求書（A方式）　鑑</t>
    <rPh sb="0" eb="3">
      <t>セイキュウショ</t>
    </rPh>
    <rPh sb="9" eb="10">
      <t>カガミ</t>
    </rPh>
    <phoneticPr fontId="1"/>
  </si>
  <si>
    <t>変更工事コード</t>
    <phoneticPr fontId="1"/>
  </si>
  <si>
    <t>注文番号</t>
    <phoneticPr fontId="1"/>
  </si>
  <si>
    <t>出来高調査回数</t>
    <rPh sb="6" eb="7">
      <t>スウ</t>
    </rPh>
    <phoneticPr fontId="1"/>
  </si>
  <si>
    <t>請求予定年月</t>
    <phoneticPr fontId="1"/>
  </si>
  <si>
    <t>99999999</t>
    <phoneticPr fontId="1"/>
  </si>
  <si>
    <t>2016000011</t>
    <phoneticPr fontId="1"/>
  </si>
  <si>
    <t>2016年12月</t>
    <phoneticPr fontId="1"/>
  </si>
  <si>
    <t>000-0000</t>
    <phoneticPr fontId="1"/>
  </si>
  <si>
    <t>住所</t>
    <phoneticPr fontId="1"/>
  </si>
  <si>
    <t>東京都港区新橋２－６－２　●●ビル</t>
    <phoneticPr fontId="1"/>
  </si>
  <si>
    <t>〒</t>
    <phoneticPr fontId="1"/>
  </si>
  <si>
    <t>工事場所住所</t>
    <phoneticPr fontId="1"/>
  </si>
  <si>
    <t>東京都港区品川5-6２　▲▲ビル</t>
    <rPh sb="5" eb="7">
      <t>シナガワ</t>
    </rPh>
    <phoneticPr fontId="1"/>
  </si>
  <si>
    <t>電話番号</t>
    <phoneticPr fontId="1"/>
  </si>
  <si>
    <t>工事名称</t>
    <rPh sb="0" eb="2">
      <t>コウジ</t>
    </rPh>
    <rPh sb="2" eb="4">
      <t>メイショウ</t>
    </rPh>
    <phoneticPr fontId="1"/>
  </si>
  <si>
    <t>東京都シビックセンター工事</t>
    <phoneticPr fontId="1"/>
  </si>
  <si>
    <t>工事場所所長名</t>
    <phoneticPr fontId="1"/>
  </si>
  <si>
    <t>作業所長名</t>
    <phoneticPr fontId="1"/>
  </si>
  <si>
    <t>課税分類コード</t>
  </si>
  <si>
    <t>1:課税対象</t>
  </si>
  <si>
    <t>工事場所担当者名</t>
    <phoneticPr fontId="1"/>
  </si>
  <si>
    <t>担当者名</t>
    <phoneticPr fontId="1"/>
  </si>
  <si>
    <t>消費税コード</t>
  </si>
  <si>
    <t>2:外税</t>
  </si>
  <si>
    <t>消費税率</t>
  </si>
  <si>
    <t>工事場所電話番号</t>
    <phoneticPr fontId="1"/>
  </si>
  <si>
    <t>03-3595-4611</t>
    <phoneticPr fontId="1"/>
  </si>
  <si>
    <t>請求算定方式コード</t>
    <phoneticPr fontId="1"/>
  </si>
  <si>
    <t>出来高査定方式識別コード</t>
  </si>
  <si>
    <t>1:累積査定方式</t>
  </si>
  <si>
    <t>取引件名</t>
    <phoneticPr fontId="1"/>
  </si>
  <si>
    <t>型枠工事</t>
    <phoneticPr fontId="1"/>
  </si>
  <si>
    <t>請求完了区分コード</t>
    <phoneticPr fontId="1"/>
  </si>
  <si>
    <t>1:未精算(請求継続)</t>
    <phoneticPr fontId="1"/>
  </si>
  <si>
    <t>原価要素</t>
  </si>
  <si>
    <t>3 外注</t>
  </si>
  <si>
    <t>検査完了予定日</t>
  </si>
  <si>
    <t>2016年12月19日</t>
    <phoneticPr fontId="1"/>
  </si>
  <si>
    <t>引渡予定日</t>
    <phoneticPr fontId="1"/>
  </si>
  <si>
    <t>2016年12月22日</t>
    <phoneticPr fontId="1"/>
  </si>
  <si>
    <t>原価科目</t>
  </si>
  <si>
    <t>05 コンクリート工事</t>
    <phoneticPr fontId="1"/>
  </si>
  <si>
    <t>出来高調査日</t>
    <phoneticPr fontId="1"/>
  </si>
  <si>
    <t>2016年07月23日</t>
    <phoneticPr fontId="1"/>
  </si>
  <si>
    <t>原価細目</t>
  </si>
  <si>
    <t>0530 コンクリート打設工事外注</t>
  </si>
  <si>
    <t>契約金額計</t>
  </si>
  <si>
    <t>¥5,065,000</t>
    <phoneticPr fontId="1"/>
  </si>
  <si>
    <t>前回迄累積出来高金額計</t>
  </si>
  <si>
    <t>\2,232,000</t>
    <phoneticPr fontId="1"/>
  </si>
  <si>
    <t>今回迄累積出来高金額計</t>
  </si>
  <si>
    <t>¥2,612,700</t>
    <phoneticPr fontId="1"/>
  </si>
  <si>
    <t>契約金額計調整額</t>
  </si>
  <si>
    <t>¥-65,000</t>
    <phoneticPr fontId="1"/>
  </si>
  <si>
    <t>前回迄累積出来高金額計調整額</t>
  </si>
  <si>
    <t>\-32,000</t>
    <phoneticPr fontId="1"/>
  </si>
  <si>
    <t>今回迄累積出来高金額計調整額</t>
  </si>
  <si>
    <t>¥-12,700</t>
    <phoneticPr fontId="1"/>
  </si>
  <si>
    <t>調整後契約金額計</t>
  </si>
  <si>
    <t>¥5,000,000</t>
    <phoneticPr fontId="1"/>
  </si>
  <si>
    <t>調整後前回迄累積出来高金額計</t>
  </si>
  <si>
    <t>\2,200,000</t>
    <phoneticPr fontId="1"/>
  </si>
  <si>
    <t>調整後今回迄累積出来高金額計</t>
  </si>
  <si>
    <t>¥2,600,000</t>
    <phoneticPr fontId="1"/>
  </si>
  <si>
    <t>追加契約金額</t>
  </si>
  <si>
    <t>¥0</t>
    <phoneticPr fontId="1"/>
  </si>
  <si>
    <t>前回迄累積請求金額計</t>
  </si>
  <si>
    <t>支払条件：部分払い割合</t>
  </si>
  <si>
    <t>100</t>
    <phoneticPr fontId="1"/>
  </si>
  <si>
    <t>最終契約金額</t>
  </si>
  <si>
    <t>¥5,500,000</t>
    <phoneticPr fontId="1"/>
  </si>
  <si>
    <t>前回迄累積消費税額計</t>
    <rPh sb="5" eb="8">
      <t>ショウヒゼイ</t>
    </rPh>
    <rPh sb="8" eb="9">
      <t>ガク</t>
    </rPh>
    <phoneticPr fontId="1"/>
  </si>
  <si>
    <t>\220,000</t>
    <phoneticPr fontId="1"/>
  </si>
  <si>
    <t>今回迄累積請求金額計</t>
  </si>
  <si>
    <t>契約金額消費税額</t>
  </si>
  <si>
    <t>¥500,000</t>
    <phoneticPr fontId="1"/>
  </si>
  <si>
    <t>今回迄累積請求保留金額計</t>
  </si>
  <si>
    <t>¥400,000</t>
    <phoneticPr fontId="1"/>
  </si>
  <si>
    <t>消費税額（調整前）</t>
    <rPh sb="0" eb="3">
      <t>ショウヒゼイ</t>
    </rPh>
    <rPh sb="3" eb="4">
      <t>ガク</t>
    </rPh>
    <rPh sb="5" eb="7">
      <t>チョウセイ</t>
    </rPh>
    <rPh sb="7" eb="8">
      <t>マエ</t>
    </rPh>
    <phoneticPr fontId="1"/>
  </si>
  <si>
    <t>\40,000</t>
    <phoneticPr fontId="1"/>
  </si>
  <si>
    <t>消費税額調整額</t>
    <rPh sb="0" eb="3">
      <t>ショウヒゼイ</t>
    </rPh>
    <rPh sb="3" eb="4">
      <t>ガク</t>
    </rPh>
    <rPh sb="4" eb="6">
      <t>チョウセイ</t>
    </rPh>
    <rPh sb="6" eb="7">
      <t>ガク</t>
    </rPh>
    <phoneticPr fontId="1"/>
  </si>
  <si>
    <t>消費税額</t>
    <rPh sb="0" eb="3">
      <t>ショウヒゼイ</t>
    </rPh>
    <rPh sb="3" eb="4">
      <t>ガク</t>
    </rPh>
    <phoneticPr fontId="1"/>
  </si>
  <si>
    <t>\440,000</t>
    <phoneticPr fontId="1"/>
  </si>
  <si>
    <t>請求書（B方式）　鑑</t>
    <rPh sb="0" eb="3">
      <t>セイキュウショ</t>
    </rPh>
    <rPh sb="9" eb="10">
      <t>カガミ</t>
    </rPh>
    <phoneticPr fontId="1"/>
  </si>
  <si>
    <t>2016年08月01日</t>
    <phoneticPr fontId="1"/>
  </si>
  <si>
    <t>工事・納入終了日</t>
  </si>
  <si>
    <t>2016年12月16日</t>
    <phoneticPr fontId="1"/>
  </si>
  <si>
    <t>前回迄累積支払金額計</t>
    <rPh sb="5" eb="7">
      <t>シハラ</t>
    </rPh>
    <phoneticPr fontId="1"/>
  </si>
  <si>
    <t>今回迄累積請求金額計</t>
    <phoneticPr fontId="1"/>
  </si>
  <si>
    <t>今回請求金額計（調整前）</t>
    <rPh sb="8" eb="10">
      <t>チョウセイ</t>
    </rPh>
    <rPh sb="10" eb="11">
      <t>マエ</t>
    </rPh>
    <phoneticPr fontId="1"/>
  </si>
  <si>
    <t>今回請求金額計調整額</t>
    <rPh sb="0" eb="2">
      <t>コンカイ</t>
    </rPh>
    <rPh sb="2" eb="4">
      <t>セイキュウ</t>
    </rPh>
    <rPh sb="4" eb="6">
      <t>キンガク</t>
    </rPh>
    <rPh sb="6" eb="7">
      <t>ケイ</t>
    </rPh>
    <rPh sb="7" eb="9">
      <t>チョウセイ</t>
    </rPh>
    <rPh sb="9" eb="10">
      <t>ガク</t>
    </rPh>
    <phoneticPr fontId="1"/>
  </si>
  <si>
    <t>今回請求金額計</t>
    <phoneticPr fontId="1"/>
  </si>
  <si>
    <t>請求書（C方式）　鑑</t>
    <rPh sb="0" eb="3">
      <t>セイキュウショ</t>
    </rPh>
    <rPh sb="9" eb="10">
      <t>カガミ</t>
    </rPh>
    <phoneticPr fontId="1"/>
  </si>
  <si>
    <t>契約金額計</t>
    <phoneticPr fontId="1"/>
  </si>
  <si>
    <t>前回迄累積出来高金額計</t>
    <phoneticPr fontId="1"/>
  </si>
  <si>
    <t>今回迄累積出来高金額計</t>
    <phoneticPr fontId="1"/>
  </si>
  <si>
    <t>税込前回迄累積支払金額計</t>
    <rPh sb="0" eb="2">
      <t>ゼイコ</t>
    </rPh>
    <rPh sb="7" eb="9">
      <t>シハラ</t>
    </rPh>
    <phoneticPr fontId="1"/>
  </si>
  <si>
    <t>\2,420,000</t>
    <phoneticPr fontId="1"/>
  </si>
  <si>
    <t>今回迄累積請求保留金額計</t>
    <phoneticPr fontId="1"/>
  </si>
  <si>
    <t>￥0</t>
    <phoneticPr fontId="1"/>
  </si>
  <si>
    <t>税込今回迄累積請求金額計（調整前）</t>
    <rPh sb="0" eb="2">
      <t>ゼイコ</t>
    </rPh>
    <rPh sb="13" eb="15">
      <t>チョウセイ</t>
    </rPh>
    <rPh sb="15" eb="16">
      <t>マエ</t>
    </rPh>
    <phoneticPr fontId="1"/>
  </si>
  <si>
    <t>今回迄累積消費税額計</t>
    <rPh sb="9" eb="10">
      <t>ケイ</t>
    </rPh>
    <phoneticPr fontId="1"/>
  </si>
  <si>
    <t>¥260,000</t>
    <phoneticPr fontId="1"/>
  </si>
  <si>
    <t>税込今回迄累積請求金額計調整額</t>
    <phoneticPr fontId="1"/>
  </si>
  <si>
    <t>税込今回迄累積請求金額計</t>
    <rPh sb="0" eb="2">
      <t>ゼイコ</t>
    </rPh>
    <phoneticPr fontId="1"/>
  </si>
  <si>
    <t>\2,800,000</t>
    <phoneticPr fontId="1"/>
  </si>
  <si>
    <t>\380,000</t>
    <phoneticPr fontId="1"/>
  </si>
  <si>
    <t>消費税額</t>
    <rPh sb="0" eb="3">
      <t>ショウヒゼイ</t>
    </rPh>
    <rPh sb="3" eb="4">
      <t>ガク</t>
    </rPh>
    <phoneticPr fontId="4"/>
  </si>
  <si>
    <t>\34,545</t>
    <phoneticPr fontId="1"/>
  </si>
  <si>
    <t>今回請求金額計</t>
    <rPh sb="0" eb="2">
      <t>コンカイ</t>
    </rPh>
    <rPh sb="2" eb="4">
      <t>セイキュウ</t>
    </rPh>
    <rPh sb="4" eb="6">
      <t>キンガク</t>
    </rPh>
    <rPh sb="6" eb="7">
      <t>ケイ</t>
    </rPh>
    <phoneticPr fontId="1"/>
  </si>
  <si>
    <t>\345,455</t>
    <phoneticPr fontId="1"/>
  </si>
  <si>
    <t>請求書（D方式）　鑑</t>
    <rPh sb="0" eb="3">
      <t>セイキュウショ</t>
    </rPh>
    <rPh sb="9" eb="10">
      <t>カガミ</t>
    </rPh>
    <phoneticPr fontId="1"/>
  </si>
  <si>
    <t>税込前回迄累積出来高金額計</t>
    <rPh sb="0" eb="2">
      <t>ゼイコ</t>
    </rPh>
    <phoneticPr fontId="1"/>
  </si>
  <si>
    <t>税込前回迄累積出来高金額計調整額</t>
    <rPh sb="0" eb="2">
      <t>ゼイコ</t>
    </rPh>
    <phoneticPr fontId="1"/>
  </si>
  <si>
    <t>税込今回迄累積出来高金額計</t>
    <rPh sb="0" eb="2">
      <t>ゼイコ</t>
    </rPh>
    <phoneticPr fontId="1"/>
  </si>
  <si>
    <t>\2,873,970</t>
    <phoneticPr fontId="1"/>
  </si>
  <si>
    <t>調整後税込前回迄累積出来高金額計</t>
    <rPh sb="3" eb="5">
      <t>ゼイコ</t>
    </rPh>
    <phoneticPr fontId="1"/>
  </si>
  <si>
    <t>税込今回迄累積出来高金額計調整額</t>
    <phoneticPr fontId="1"/>
  </si>
  <si>
    <t>\-3,970</t>
    <phoneticPr fontId="1"/>
  </si>
  <si>
    <t>調整後税込今回迄累積出来高金額計</t>
    <rPh sb="3" eb="5">
      <t>ゼイコ</t>
    </rPh>
    <phoneticPr fontId="1"/>
  </si>
  <si>
    <t>\2,870,000</t>
    <phoneticPr fontId="1"/>
  </si>
  <si>
    <t>90</t>
    <phoneticPr fontId="1"/>
  </si>
  <si>
    <t>\2,583,000</t>
    <phoneticPr fontId="1"/>
  </si>
  <si>
    <t>税込今回迄累積請求保留金額計</t>
    <rPh sb="0" eb="2">
      <t>ゼイコ</t>
    </rPh>
    <phoneticPr fontId="1"/>
  </si>
  <si>
    <t>\287,000</t>
    <phoneticPr fontId="1"/>
  </si>
  <si>
    <t>\-83,000</t>
    <phoneticPr fontId="1"/>
  </si>
  <si>
    <t>\2,500,000</t>
    <phoneticPr fontId="1"/>
  </si>
  <si>
    <t>\80,000</t>
    <phoneticPr fontId="1"/>
  </si>
  <si>
    <t>\8,000</t>
    <phoneticPr fontId="1"/>
  </si>
  <si>
    <t>\0</t>
    <phoneticPr fontId="1"/>
  </si>
  <si>
    <t>\72,000</t>
    <phoneticPr fontId="1"/>
  </si>
  <si>
    <t>INPUT</t>
    <phoneticPr fontId="4"/>
  </si>
  <si>
    <t>EH</t>
    <phoneticPr fontId="4"/>
  </si>
  <si>
    <t>DZ</t>
    <phoneticPr fontId="4"/>
  </si>
  <si>
    <t>EQ</t>
    <phoneticPr fontId="4"/>
  </si>
  <si>
    <t>EF</t>
    <phoneticPr fontId="4"/>
  </si>
  <si>
    <t>ES</t>
    <phoneticPr fontId="4"/>
  </si>
  <si>
    <t>EK</t>
    <phoneticPr fontId="4"/>
  </si>
  <si>
    <t>DY</t>
    <phoneticPr fontId="4"/>
  </si>
  <si>
    <t>ER</t>
    <phoneticPr fontId="4"/>
  </si>
  <si>
    <t>FD</t>
    <phoneticPr fontId="4"/>
  </si>
  <si>
    <t>ET</t>
    <phoneticPr fontId="4"/>
  </si>
  <si>
    <t>振興建設株式会社</t>
    <rPh sb="0" eb="2">
      <t>シンコウ</t>
    </rPh>
    <rPh sb="6" eb="8">
      <t>カイシャ</t>
    </rPh>
    <phoneticPr fontId="1"/>
  </si>
  <si>
    <t>東京都シビックセンター工事</t>
  </si>
  <si>
    <t>工事コード</t>
  </si>
  <si>
    <t>株式会社基金建設</t>
    <rPh sb="4" eb="6">
      <t>キキン</t>
    </rPh>
    <rPh sb="6" eb="8">
      <t>ケンセツ</t>
    </rPh>
    <phoneticPr fontId="1"/>
  </si>
  <si>
    <t>注文No</t>
  </si>
  <si>
    <t>請求No.</t>
  </si>
  <si>
    <t>TEST-160723-01</t>
  </si>
  <si>
    <t>請求</t>
    <rPh sb="0" eb="2">
      <t>セイキュウ</t>
    </rPh>
    <phoneticPr fontId="1"/>
  </si>
  <si>
    <t>内  訳  明  細  書</t>
    <rPh sb="0" eb="4">
      <t>ウチワケ</t>
    </rPh>
    <rPh sb="6" eb="10">
      <t>メイサイ</t>
    </rPh>
    <rPh sb="12" eb="13">
      <t>ショ</t>
    </rPh>
    <phoneticPr fontId="4"/>
  </si>
  <si>
    <t>印刷日</t>
    <rPh sb="0" eb="2">
      <t>インサツ</t>
    </rPh>
    <rPh sb="2" eb="3">
      <t>ビ</t>
    </rPh>
    <phoneticPr fontId="1"/>
  </si>
  <si>
    <t>行No
属性</t>
  </si>
  <si>
    <t>品名・名称</t>
  </si>
  <si>
    <t>明細単価
明細数量単位</t>
    <phoneticPr fontId="1"/>
  </si>
  <si>
    <t>累積査定方式</t>
    <phoneticPr fontId="1"/>
  </si>
  <si>
    <t>備考</t>
  </si>
  <si>
    <t>階層</t>
    <rPh sb="0" eb="2">
      <t>カイソウ</t>
    </rPh>
    <phoneticPr fontId="1"/>
  </si>
  <si>
    <t>規格・仕様・摘要</t>
    <rPh sb="6" eb="8">
      <t>テキヨウ</t>
    </rPh>
    <phoneticPr fontId="1"/>
  </si>
  <si>
    <t>契約時</t>
    <rPh sb="2" eb="3">
      <t>ジ</t>
    </rPh>
    <phoneticPr fontId="1"/>
  </si>
  <si>
    <t>前回迄累積出来高</t>
    <rPh sb="7" eb="8">
      <t>コウ</t>
    </rPh>
    <phoneticPr fontId="1"/>
  </si>
  <si>
    <t>今回迄累積出来高</t>
    <rPh sb="7" eb="8">
      <t>タカ</t>
    </rPh>
    <phoneticPr fontId="1"/>
  </si>
  <si>
    <t>注文枝番</t>
  </si>
  <si>
    <t>1,900円</t>
  </si>
  <si>
    <t>明細数量</t>
  </si>
  <si>
    <t>内本</t>
  </si>
  <si>
    <t>m2</t>
  </si>
  <si>
    <t>出来高率</t>
  </si>
  <si>
    <t>100%</t>
  </si>
  <si>
    <t>基礎</t>
  </si>
  <si>
    <t>明細金額</t>
  </si>
  <si>
    <t>997,500円</t>
  </si>
  <si>
    <t>152, 000円</t>
  </si>
  <si>
    <t>190,000円</t>
  </si>
  <si>
    <t>3,000円</t>
    <phoneticPr fontId="1"/>
  </si>
  <si>
    <t>20%</t>
  </si>
  <si>
    <t>591,000円</t>
  </si>
  <si>
    <t>90,000円</t>
  </si>
  <si>
    <t>118,200円</t>
  </si>
  <si>
    <t>1,500円</t>
    <phoneticPr fontId="1"/>
  </si>
  <si>
    <t>打放型枠(材)</t>
    <phoneticPr fontId="1"/>
  </si>
  <si>
    <t>429,000円</t>
  </si>
  <si>
    <t>75,000円</t>
  </si>
  <si>
    <t>150,000円</t>
  </si>
  <si>
    <t>2,000円</t>
    <phoneticPr fontId="1"/>
  </si>
  <si>
    <t>322,000円</t>
  </si>
  <si>
    <t>240,000円</t>
  </si>
  <si>
    <t>4,500円</t>
    <phoneticPr fontId="1"/>
  </si>
  <si>
    <t>832,500円</t>
  </si>
  <si>
    <t>675,000円</t>
  </si>
  <si>
    <t>・
・
・</t>
    <phoneticPr fontId="1"/>
  </si>
  <si>
    <t>5,065,000円</t>
  </si>
  <si>
    <t>2,232,000円</t>
  </si>
  <si>
    <t>2,612,700円</t>
  </si>
  <si>
    <t>立替金　鑑</t>
    <rPh sb="0" eb="3">
      <t>タテカエキン</t>
    </rPh>
    <rPh sb="4" eb="5">
      <t>カガミ</t>
    </rPh>
    <phoneticPr fontId="1"/>
  </si>
  <si>
    <t>工事請負契約外　鑑</t>
    <rPh sb="0" eb="2">
      <t>コウジ</t>
    </rPh>
    <rPh sb="2" eb="4">
      <t>ウケオイ</t>
    </rPh>
    <rPh sb="4" eb="6">
      <t>ケイヤク</t>
    </rPh>
    <rPh sb="6" eb="7">
      <t>ガイ</t>
    </rPh>
    <rPh sb="8" eb="9">
      <t>カガミ</t>
    </rPh>
    <phoneticPr fontId="1"/>
  </si>
  <si>
    <t>請求書</t>
    <rPh sb="0" eb="3">
      <t>セイキュウショ</t>
    </rPh>
    <phoneticPr fontId="4"/>
  </si>
  <si>
    <t>※本帳票は参考用に電子契約データを印刷したもの</t>
    <phoneticPr fontId="4"/>
  </si>
  <si>
    <t>請求No</t>
    <rPh sb="0" eb="2">
      <t>セイキュウ</t>
    </rPh>
    <phoneticPr fontId="4"/>
  </si>
  <si>
    <t>12345678901234</t>
    <phoneticPr fontId="4"/>
  </si>
  <si>
    <t>作成日</t>
    <rPh sb="0" eb="2">
      <t>サクセイ</t>
    </rPh>
    <rPh sb="2" eb="3">
      <t>ヒ</t>
    </rPh>
    <phoneticPr fontId="4"/>
  </si>
  <si>
    <t>YYYY年MM月DD日　</t>
    <rPh sb="4" eb="5">
      <t>ネン</t>
    </rPh>
    <rPh sb="7" eb="8">
      <t>ツキ</t>
    </rPh>
    <rPh sb="10" eb="11">
      <t>ヒ</t>
    </rPh>
    <phoneticPr fontId="4"/>
  </si>
  <si>
    <t>YYYY年MM月　分</t>
    <rPh sb="4" eb="5">
      <t>ネン</t>
    </rPh>
    <rPh sb="7" eb="8">
      <t>ツキ</t>
    </rPh>
    <rPh sb="9" eb="10">
      <t>ブン</t>
    </rPh>
    <phoneticPr fontId="4"/>
  </si>
  <si>
    <t>会社名</t>
    <rPh sb="0" eb="3">
      <t>カイシャメイ</t>
    </rPh>
    <phoneticPr fontId="4"/>
  </si>
  <si>
    <t>株式会社　　●●建設</t>
    <rPh sb="0" eb="4">
      <t>カブシキガイシャ</t>
    </rPh>
    <rPh sb="8" eb="10">
      <t>ケンセツ</t>
    </rPh>
    <phoneticPr fontId="4"/>
  </si>
  <si>
    <t>株式会社　　　基金リースレンタル</t>
    <rPh sb="0" eb="4">
      <t>カブシキガイシャ</t>
    </rPh>
    <rPh sb="7" eb="9">
      <t>キキン</t>
    </rPh>
    <phoneticPr fontId="4"/>
  </si>
  <si>
    <t>取締役社長　　建設 太郎</t>
    <rPh sb="0" eb="3">
      <t>トリシマリヤク</t>
    </rPh>
    <rPh sb="3" eb="5">
      <t>シャチョウ</t>
    </rPh>
    <rPh sb="7" eb="9">
      <t>ケンセツ</t>
    </rPh>
    <rPh sb="10" eb="12">
      <t>タロウ</t>
    </rPh>
    <phoneticPr fontId="4"/>
  </si>
  <si>
    <t>御中</t>
    <rPh sb="0" eb="2">
      <t>オンチュウ</t>
    </rPh>
    <phoneticPr fontId="4"/>
  </si>
  <si>
    <t>取締役支店長　　振興 太郎</t>
    <rPh sb="0" eb="3">
      <t>トリシマリヤク</t>
    </rPh>
    <rPh sb="3" eb="6">
      <t>シテンチョウ</t>
    </rPh>
    <rPh sb="8" eb="10">
      <t>シンコウ</t>
    </rPh>
    <rPh sb="11" eb="13">
      <t>タロウ</t>
    </rPh>
    <phoneticPr fontId="4"/>
  </si>
  <si>
    <t>〒</t>
    <phoneticPr fontId="4"/>
  </si>
  <si>
    <t xml:space="preserve">112-0001 </t>
    <phoneticPr fontId="4"/>
  </si>
  <si>
    <t>〒</t>
  </si>
  <si>
    <t>151-8503</t>
    <phoneticPr fontId="4"/>
  </si>
  <si>
    <t>住所</t>
    <rPh sb="0" eb="2">
      <t>ジュウショ</t>
    </rPh>
    <phoneticPr fontId="4"/>
  </si>
  <si>
    <t>東京都●●区●●</t>
    <rPh sb="5" eb="6">
      <t>ク</t>
    </rPh>
    <phoneticPr fontId="4"/>
  </si>
  <si>
    <t>住所</t>
  </si>
  <si>
    <t>東京都●●区●●</t>
    <rPh sb="0" eb="3">
      <t>トウキョウト</t>
    </rPh>
    <rPh sb="5" eb="6">
      <t>ク</t>
    </rPh>
    <phoneticPr fontId="4"/>
  </si>
  <si>
    <t>工事コード</t>
    <rPh sb="0" eb="2">
      <t>コウジ</t>
    </rPh>
    <phoneticPr fontId="4"/>
  </si>
  <si>
    <t>017007</t>
    <phoneticPr fontId="4"/>
  </si>
  <si>
    <t>部署名</t>
    <rPh sb="0" eb="2">
      <t>ブショ</t>
    </rPh>
    <rPh sb="2" eb="3">
      <t>メイ</t>
    </rPh>
    <phoneticPr fontId="4"/>
  </si>
  <si>
    <t>物品第一課</t>
    <rPh sb="0" eb="2">
      <t>ブッピン</t>
    </rPh>
    <rPh sb="2" eb="3">
      <t>ダイ</t>
    </rPh>
    <rPh sb="4" eb="5">
      <t>カ</t>
    </rPh>
    <phoneticPr fontId="4"/>
  </si>
  <si>
    <t>工事名称</t>
    <phoneticPr fontId="4"/>
  </si>
  <si>
    <t>ＣＩ－ＮＥＴ共済組合会館（仮称）建築工事</t>
    <rPh sb="6" eb="8">
      <t>キョウサイ</t>
    </rPh>
    <rPh sb="8" eb="10">
      <t>クミアイ</t>
    </rPh>
    <rPh sb="10" eb="12">
      <t>カイカン</t>
    </rPh>
    <rPh sb="13" eb="15">
      <t>カショウ</t>
    </rPh>
    <rPh sb="16" eb="18">
      <t>ケンチク</t>
    </rPh>
    <rPh sb="18" eb="20">
      <t>コウジ</t>
    </rPh>
    <phoneticPr fontId="4"/>
  </si>
  <si>
    <t>担当者名</t>
    <rPh sb="0" eb="3">
      <t>タントウシャ</t>
    </rPh>
    <rPh sb="3" eb="4">
      <t>メイ</t>
    </rPh>
    <phoneticPr fontId="4"/>
  </si>
  <si>
    <t>振興　次郎</t>
    <rPh sb="0" eb="2">
      <t>シンコウ</t>
    </rPh>
    <rPh sb="3" eb="5">
      <t>ジロウ</t>
    </rPh>
    <phoneticPr fontId="4"/>
  </si>
  <si>
    <t>建設　次郎</t>
    <rPh sb="0" eb="2">
      <t>ケンセツ</t>
    </rPh>
    <rPh sb="3" eb="5">
      <t>ジロウ</t>
    </rPh>
    <phoneticPr fontId="4"/>
  </si>
  <si>
    <t>TEL</t>
    <phoneticPr fontId="4"/>
  </si>
  <si>
    <t>03-5473-xxxx</t>
    <phoneticPr fontId="4"/>
  </si>
  <si>
    <t>03-3668-xxxx</t>
    <phoneticPr fontId="4"/>
  </si>
  <si>
    <t>発注者法人番号・事業所コード</t>
    <rPh sb="0" eb="3">
      <t>ハッチュウシャ</t>
    </rPh>
    <rPh sb="3" eb="5">
      <t>ホウジン</t>
    </rPh>
    <rPh sb="5" eb="7">
      <t>バンゴウ</t>
    </rPh>
    <phoneticPr fontId="4"/>
  </si>
  <si>
    <t xml:space="preserve">2010405010376 </t>
    <phoneticPr fontId="1"/>
  </si>
  <si>
    <t>受注者法人番号・事業所コード</t>
    <rPh sb="0" eb="2">
      <t>ジュチュウ</t>
    </rPh>
    <rPh sb="2" eb="3">
      <t>シャ</t>
    </rPh>
    <rPh sb="3" eb="5">
      <t>ホウジン</t>
    </rPh>
    <rPh sb="5" eb="7">
      <t>バンゴウ</t>
    </rPh>
    <phoneticPr fontId="4"/>
  </si>
  <si>
    <t>701000104xxxx</t>
    <phoneticPr fontId="1"/>
  </si>
  <si>
    <t>取引件名</t>
    <phoneticPr fontId="4"/>
  </si>
  <si>
    <t>ＣＩ－ＮＥＴ共済組合会館（仮称）建築工事　物品調達</t>
    <rPh sb="21" eb="23">
      <t>ブッピン</t>
    </rPh>
    <rPh sb="23" eb="25">
      <t>チョウタツ</t>
    </rPh>
    <phoneticPr fontId="4"/>
  </si>
  <si>
    <t>消費税コード</t>
    <rPh sb="0" eb="3">
      <t>ショウヒゼイ</t>
    </rPh>
    <phoneticPr fontId="4"/>
  </si>
  <si>
    <t>2:外税</t>
    <rPh sb="2" eb="4">
      <t>ソトゼイ</t>
    </rPh>
    <phoneticPr fontId="4"/>
  </si>
  <si>
    <t>消費税計算区分コード</t>
    <rPh sb="0" eb="3">
      <t>ショウヒゼイ</t>
    </rPh>
    <rPh sb="3" eb="5">
      <t>ケイサン</t>
    </rPh>
    <rPh sb="5" eb="7">
      <t>クブン</t>
    </rPh>
    <phoneticPr fontId="4"/>
  </si>
  <si>
    <t>1:請求書毎</t>
    <rPh sb="2" eb="4">
      <t>セイキュウ</t>
    </rPh>
    <rPh sb="4" eb="5">
      <t>ショ</t>
    </rPh>
    <phoneticPr fontId="4"/>
  </si>
  <si>
    <t>最終帳票金額（税込）</t>
    <rPh sb="0" eb="2">
      <t>サイシュウ</t>
    </rPh>
    <rPh sb="2" eb="4">
      <t>チョウヒョウ</t>
    </rPh>
    <rPh sb="4" eb="6">
      <t>キンガク</t>
    </rPh>
    <rPh sb="7" eb="9">
      <t>ゼイコ</t>
    </rPh>
    <phoneticPr fontId="4"/>
  </si>
  <si>
    <t>経過措置８％</t>
    <rPh sb="0" eb="2">
      <t>ケイカ</t>
    </rPh>
    <rPh sb="2" eb="4">
      <t>ソチ</t>
    </rPh>
    <phoneticPr fontId="4"/>
  </si>
  <si>
    <t>軽減　 8　％</t>
    <rPh sb="0" eb="2">
      <t>ケイゲン</t>
    </rPh>
    <phoneticPr fontId="4"/>
  </si>
  <si>
    <t>非課税･免税・不課税</t>
    <rPh sb="0" eb="3">
      <t>ヒカゼイ</t>
    </rPh>
    <rPh sb="7" eb="8">
      <t>フ</t>
    </rPh>
    <rPh sb="8" eb="10">
      <t>カゼイ</t>
    </rPh>
    <phoneticPr fontId="4"/>
  </si>
  <si>
    <t>　</t>
    <phoneticPr fontId="4"/>
  </si>
  <si>
    <t>内訳明細の※印は軽減税率対象商品</t>
    <rPh sb="0" eb="2">
      <t>ウチワケ</t>
    </rPh>
    <rPh sb="2" eb="4">
      <t>メイサイ</t>
    </rPh>
    <rPh sb="6" eb="7">
      <t>シルシ</t>
    </rPh>
    <rPh sb="8" eb="10">
      <t>ケイゲン</t>
    </rPh>
    <rPh sb="10" eb="12">
      <t>ゼイリツ</t>
    </rPh>
    <rPh sb="12" eb="14">
      <t>タイショウ</t>
    </rPh>
    <rPh sb="14" eb="16">
      <t>ショウヒン</t>
    </rPh>
    <phoneticPr fontId="14"/>
  </si>
  <si>
    <t>調整額は明細に表示</t>
    <rPh sb="0" eb="2">
      <t>チョウセイ</t>
    </rPh>
    <rPh sb="2" eb="3">
      <t>ガク</t>
    </rPh>
    <rPh sb="4" eb="6">
      <t>メイサイ</t>
    </rPh>
    <rPh sb="7" eb="9">
      <t>ヒョウジ</t>
    </rPh>
    <phoneticPr fontId="14"/>
  </si>
  <si>
    <t>立替金　明細　　</t>
    <rPh sb="0" eb="3">
      <t>タテカエキン</t>
    </rPh>
    <phoneticPr fontId="1"/>
  </si>
  <si>
    <t>株式会社１２３４５６７８９</t>
    <phoneticPr fontId="4"/>
  </si>
  <si>
    <t>ＣＩ－ＮＥＴ共済組合会館（仮称）建築工事</t>
    <phoneticPr fontId="4"/>
  </si>
  <si>
    <t>工事№</t>
    <phoneticPr fontId="4"/>
  </si>
  <si>
    <t>160810</t>
    <phoneticPr fontId="1"/>
  </si>
  <si>
    <t>請求№</t>
    <rPh sb="0" eb="2">
      <t>セイキュウ</t>
    </rPh>
    <phoneticPr fontId="4"/>
  </si>
  <si>
    <t>123456789</t>
    <phoneticPr fontId="1"/>
  </si>
  <si>
    <t>■建設工事請負契約外業務における消費税区分コードの利用方法(案)</t>
    <rPh sb="1" eb="3">
      <t>ケンセツ</t>
    </rPh>
    <rPh sb="3" eb="5">
      <t>コウジ</t>
    </rPh>
    <rPh sb="5" eb="7">
      <t>ウケオイ</t>
    </rPh>
    <rPh sb="7" eb="10">
      <t>ケイヤクガイ</t>
    </rPh>
    <rPh sb="10" eb="12">
      <t>ギョウム</t>
    </rPh>
    <rPh sb="16" eb="19">
      <t>ショウヒゼイ</t>
    </rPh>
    <rPh sb="19" eb="21">
      <t>クブン</t>
    </rPh>
    <rPh sb="25" eb="27">
      <t>リヨウ</t>
    </rPh>
    <rPh sb="27" eb="29">
      <t>ホウホウ</t>
    </rPh>
    <rPh sb="29" eb="32">
      <t>ア</t>
    </rPh>
    <phoneticPr fontId="14"/>
  </si>
  <si>
    <t>納品年月日</t>
    <rPh sb="0" eb="2">
      <t>ノウヒン</t>
    </rPh>
    <rPh sb="2" eb="5">
      <t>ネンガッピ</t>
    </rPh>
    <phoneticPr fontId="14"/>
  </si>
  <si>
    <t>注文年月日</t>
    <rPh sb="0" eb="2">
      <t>チュウモン</t>
    </rPh>
    <rPh sb="2" eb="5">
      <t>ネンガッピ</t>
    </rPh>
    <phoneticPr fontId="14"/>
  </si>
  <si>
    <t>品名・名称</t>
    <rPh sb="0" eb="1">
      <t>ヒン</t>
    </rPh>
    <rPh sb="1" eb="2">
      <t>メイ</t>
    </rPh>
    <rPh sb="3" eb="5">
      <t>メイショウ</t>
    </rPh>
    <phoneticPr fontId="14"/>
  </si>
  <si>
    <t>規格・仕様・摘要</t>
    <rPh sb="0" eb="2">
      <t>キカク</t>
    </rPh>
    <rPh sb="3" eb="5">
      <t>シヨウ</t>
    </rPh>
    <rPh sb="6" eb="8">
      <t>テキヨウ</t>
    </rPh>
    <phoneticPr fontId="14"/>
  </si>
  <si>
    <t>数量</t>
    <rPh sb="0" eb="2">
      <t>スウリョウ</t>
    </rPh>
    <phoneticPr fontId="14"/>
  </si>
  <si>
    <t>単位</t>
    <rPh sb="0" eb="2">
      <t>タンイ</t>
    </rPh>
    <phoneticPr fontId="14"/>
  </si>
  <si>
    <t>単価</t>
    <rPh sb="0" eb="2">
      <t>タンカ</t>
    </rPh>
    <phoneticPr fontId="14"/>
  </si>
  <si>
    <t>金額</t>
    <rPh sb="0" eb="2">
      <t>キンガク</t>
    </rPh>
    <phoneticPr fontId="14"/>
  </si>
  <si>
    <t>消費税区分</t>
    <rPh sb="0" eb="2">
      <t>ショウヒ</t>
    </rPh>
    <rPh sb="2" eb="3">
      <t>ゼイ</t>
    </rPh>
    <rPh sb="3" eb="5">
      <t>クブン</t>
    </rPh>
    <phoneticPr fontId="14"/>
  </si>
  <si>
    <t>課税区分</t>
    <rPh sb="0" eb="2">
      <t>カゼイ</t>
    </rPh>
    <rPh sb="2" eb="4">
      <t>クブン</t>
    </rPh>
    <phoneticPr fontId="14"/>
  </si>
  <si>
    <t>№</t>
  </si>
  <si>
    <t>取引年月日</t>
    <rPh sb="0" eb="2">
      <t>トリヒキ</t>
    </rPh>
    <rPh sb="2" eb="5">
      <t>ネンガッピ</t>
    </rPh>
    <phoneticPr fontId="4"/>
  </si>
  <si>
    <t>規格・仕様・摘要</t>
    <phoneticPr fontId="4"/>
  </si>
  <si>
    <t>数量</t>
    <phoneticPr fontId="4"/>
  </si>
  <si>
    <t>単位</t>
  </si>
  <si>
    <t>単価</t>
    <phoneticPr fontId="4"/>
  </si>
  <si>
    <t>金額</t>
    <phoneticPr fontId="4"/>
  </si>
  <si>
    <t>課税区分</t>
    <rPh sb="0" eb="2">
      <t>カゼイ</t>
    </rPh>
    <rPh sb="2" eb="4">
      <t>クブン</t>
    </rPh>
    <phoneticPr fontId="4"/>
  </si>
  <si>
    <t>備考</t>
    <rPh sb="0" eb="2">
      <t>ビコウ</t>
    </rPh>
    <phoneticPr fontId="4"/>
  </si>
  <si>
    <t>納品番号</t>
    <rPh sb="0" eb="2">
      <t>ノウヒン</t>
    </rPh>
    <rPh sb="2" eb="4">
      <t>バンゴウ</t>
    </rPh>
    <phoneticPr fontId="14"/>
  </si>
  <si>
    <t>注文番号</t>
    <rPh sb="0" eb="2">
      <t>チュウモン</t>
    </rPh>
    <rPh sb="2" eb="4">
      <t>バンゴウ</t>
    </rPh>
    <phoneticPr fontId="14"/>
  </si>
  <si>
    <t>消費税率</t>
    <rPh sb="0" eb="2">
      <t>ショウヒ</t>
    </rPh>
    <rPh sb="2" eb="3">
      <t>ゼイ</t>
    </rPh>
    <rPh sb="3" eb="4">
      <t>リツ</t>
    </rPh>
    <phoneticPr fontId="14"/>
  </si>
  <si>
    <t>取引番号</t>
    <rPh sb="0" eb="2">
      <t>トリヒキ</t>
    </rPh>
    <rPh sb="2" eb="4">
      <t>バンゴウ</t>
    </rPh>
    <phoneticPr fontId="4"/>
  </si>
  <si>
    <t>消費税率</t>
    <rPh sb="0" eb="2">
      <t>ショウヒ</t>
    </rPh>
    <rPh sb="2" eb="3">
      <t>ゼイ</t>
    </rPh>
    <rPh sb="3" eb="4">
      <t>リツ</t>
    </rPh>
    <phoneticPr fontId="4"/>
  </si>
  <si>
    <t>内税</t>
    <rPh sb="0" eb="2">
      <t>ウチゼイ</t>
    </rPh>
    <phoneticPr fontId="14"/>
  </si>
  <si>
    <t>課税</t>
    <rPh sb="0" eb="2">
      <t>カゼイ</t>
    </rPh>
    <phoneticPr fontId="14"/>
  </si>
  <si>
    <t>Ｌ</t>
  </si>
  <si>
    <t>課税</t>
    <rPh sb="0" eb="2">
      <t>カゼイ</t>
    </rPh>
    <phoneticPr fontId="4"/>
  </si>
  <si>
    <t>N-1112-001</t>
    <phoneticPr fontId="14"/>
  </si>
  <si>
    <t>C-1112</t>
    <phoneticPr fontId="14"/>
  </si>
  <si>
    <t>ガソリン</t>
    <phoneticPr fontId="14"/>
  </si>
  <si>
    <t>レギラー</t>
    <phoneticPr fontId="14"/>
  </si>
  <si>
    <t>Ｌ</t>
    <phoneticPr fontId="14"/>
  </si>
  <si>
    <t>N-1112-001</t>
  </si>
  <si>
    <t>ガソリン</t>
  </si>
  <si>
    <t>レギュラー</t>
  </si>
  <si>
    <t>C-1112-001</t>
    <phoneticPr fontId="14"/>
  </si>
  <si>
    <t>軽油</t>
    <rPh sb="0" eb="2">
      <t>ケイユ</t>
    </rPh>
    <phoneticPr fontId="14"/>
  </si>
  <si>
    <t>無税</t>
    <rPh sb="0" eb="2">
      <t>ムゼイ</t>
    </rPh>
    <phoneticPr fontId="14"/>
  </si>
  <si>
    <t>非課税</t>
    <rPh sb="0" eb="3">
      <t>ヒカゼイ</t>
    </rPh>
    <phoneticPr fontId="14"/>
  </si>
  <si>
    <t>L</t>
  </si>
  <si>
    <t>非課税</t>
    <rPh sb="0" eb="3">
      <t>ヒカゼイ</t>
    </rPh>
    <phoneticPr fontId="4"/>
  </si>
  <si>
    <t>軽油税</t>
    <rPh sb="0" eb="2">
      <t>ケイユ</t>
    </rPh>
    <rPh sb="2" eb="3">
      <t>ゼイ</t>
    </rPh>
    <phoneticPr fontId="14"/>
  </si>
  <si>
    <t>L</t>
    <phoneticPr fontId="14"/>
  </si>
  <si>
    <t>N-1113-001</t>
    <phoneticPr fontId="14"/>
  </si>
  <si>
    <t>ガソリン代</t>
    <phoneticPr fontId="14"/>
  </si>
  <si>
    <t>N-1113-001</t>
  </si>
  <si>
    <t>ガソリン代</t>
  </si>
  <si>
    <t>C-1113-001</t>
    <phoneticPr fontId="14"/>
  </si>
  <si>
    <t>外税</t>
    <rPh sb="0" eb="2">
      <t>ソトゼイ</t>
    </rPh>
    <phoneticPr fontId="14"/>
  </si>
  <si>
    <t>・</t>
    <phoneticPr fontId="4"/>
  </si>
  <si>
    <t>N-1115-001</t>
    <phoneticPr fontId="14"/>
  </si>
  <si>
    <t>C-1115-001</t>
    <phoneticPr fontId="14"/>
  </si>
  <si>
    <t>オイル交換</t>
    <rPh sb="3" eb="5">
      <t>コウカン</t>
    </rPh>
    <phoneticPr fontId="14"/>
  </si>
  <si>
    <t>式</t>
    <rPh sb="0" eb="1">
      <t>シキ</t>
    </rPh>
    <phoneticPr fontId="14"/>
  </si>
  <si>
    <t>軽減</t>
    <rPh sb="0" eb="2">
      <t>ケイゲン</t>
    </rPh>
    <phoneticPr fontId="14"/>
  </si>
  <si>
    <r>
      <t>コーヒー（持ち帰り）</t>
    </r>
    <r>
      <rPr>
        <b/>
        <sz val="11"/>
        <color theme="1"/>
        <rFont val="Yu Gothic"/>
        <family val="3"/>
        <charset val="128"/>
        <scheme val="minor"/>
      </rPr>
      <t>※</t>
    </r>
    <r>
      <rPr>
        <b/>
        <sz val="11"/>
        <color rgb="FFFF0000"/>
        <rFont val="Yu Gothic"/>
        <family val="3"/>
        <charset val="128"/>
        <scheme val="minor"/>
      </rPr>
      <t>←</t>
    </r>
    <r>
      <rPr>
        <sz val="11"/>
        <color rgb="FFFF0000"/>
        <rFont val="Yu Gothic"/>
        <family val="3"/>
        <charset val="128"/>
        <scheme val="minor"/>
      </rPr>
      <t>軽減税率対象品目に印</t>
    </r>
    <rPh sb="5" eb="6">
      <t>モ</t>
    </rPh>
    <rPh sb="7" eb="8">
      <t>カエ</t>
    </rPh>
    <rPh sb="12" eb="14">
      <t>ケイゲン</t>
    </rPh>
    <rPh sb="14" eb="15">
      <t>ゼイ</t>
    </rPh>
    <rPh sb="15" eb="16">
      <t>リツ</t>
    </rPh>
    <rPh sb="16" eb="18">
      <t>タイショウ</t>
    </rPh>
    <rPh sb="18" eb="20">
      <t>ヒンモク</t>
    </rPh>
    <rPh sb="21" eb="22">
      <t>シルシ</t>
    </rPh>
    <phoneticPr fontId="14"/>
  </si>
  <si>
    <t>個</t>
    <rPh sb="0" eb="1">
      <t>コ</t>
    </rPh>
    <phoneticPr fontId="14"/>
  </si>
  <si>
    <t>式</t>
    <rPh sb="0" eb="1">
      <t>シキ</t>
    </rPh>
    <phoneticPr fontId="4"/>
  </si>
  <si>
    <t>N-1115-001</t>
  </si>
  <si>
    <t>オイル交換</t>
    <phoneticPr fontId="4"/>
  </si>
  <si>
    <t>個</t>
    <rPh sb="0" eb="1">
      <t>コ</t>
    </rPh>
    <phoneticPr fontId="4"/>
  </si>
  <si>
    <t>軽減</t>
    <rPh sb="0" eb="2">
      <t>ケイゲン</t>
    </rPh>
    <phoneticPr fontId="4"/>
  </si>
  <si>
    <t>合計</t>
    <rPh sb="0" eb="2">
      <t>ゴウケイ</t>
    </rPh>
    <phoneticPr fontId="4"/>
  </si>
  <si>
    <t>※立替金は[57]消費税コード　を利用</t>
    <phoneticPr fontId="1"/>
  </si>
  <si>
    <t>課税対象額</t>
    <rPh sb="0" eb="2">
      <t>カゼイ</t>
    </rPh>
    <rPh sb="2" eb="4">
      <t>タイショウ</t>
    </rPh>
    <rPh sb="4" eb="5">
      <t>ガク</t>
    </rPh>
    <phoneticPr fontId="4"/>
  </si>
  <si>
    <t>消費税</t>
    <rPh sb="0" eb="3">
      <t>ショウヒゼイ</t>
    </rPh>
    <phoneticPr fontId="4"/>
  </si>
  <si>
    <t>請求金額計（税抜）</t>
    <rPh sb="0" eb="2">
      <t>セイキュウ</t>
    </rPh>
    <rPh sb="2" eb="4">
      <t>キンガク</t>
    </rPh>
    <rPh sb="4" eb="5">
      <t>ケイ</t>
    </rPh>
    <rPh sb="6" eb="8">
      <t>ゼイヌキ</t>
    </rPh>
    <phoneticPr fontId="4"/>
  </si>
  <si>
    <t>内８</t>
    <rPh sb="0" eb="1">
      <t>ウチ</t>
    </rPh>
    <phoneticPr fontId="4"/>
  </si>
  <si>
    <t>内10</t>
    <rPh sb="0" eb="1">
      <t>ウチ</t>
    </rPh>
    <phoneticPr fontId="4"/>
  </si>
  <si>
    <t>KS090501</t>
  </si>
  <si>
    <t>XXX-XXXX</t>
    <phoneticPr fontId="30"/>
  </si>
  <si>
    <t>東京港区都赤坂〇－〇－〇〇</t>
    <rPh sb="0" eb="2">
      <t>トウキョウ</t>
    </rPh>
    <rPh sb="2" eb="4">
      <t>ミナトク</t>
    </rPh>
    <rPh sb="5" eb="7">
      <t>アカサカ</t>
    </rPh>
    <phoneticPr fontId="30"/>
  </si>
  <si>
    <t>東京都新宿区西新宿〇－〇－〇〇</t>
    <phoneticPr fontId="30"/>
  </si>
  <si>
    <t>'03-0000-0000</t>
  </si>
  <si>
    <t>工事請負契約外　明細（請求書毎）</t>
    <phoneticPr fontId="1"/>
  </si>
  <si>
    <t>工事№：</t>
    <phoneticPr fontId="4"/>
  </si>
  <si>
    <t>契約外請求</t>
    <rPh sb="0" eb="2">
      <t>ケイヤク</t>
    </rPh>
    <rPh sb="2" eb="3">
      <t>ガイ</t>
    </rPh>
    <rPh sb="3" eb="5">
      <t>セイキュウ</t>
    </rPh>
    <phoneticPr fontId="4"/>
  </si>
  <si>
    <t>発注者名　発注者作業所</t>
    <rPh sb="0" eb="3">
      <t>ハッチュウシャ</t>
    </rPh>
    <rPh sb="3" eb="4">
      <t>メイ</t>
    </rPh>
    <rPh sb="5" eb="8">
      <t>ハッチュウシャ</t>
    </rPh>
    <rPh sb="8" eb="10">
      <t>サギョウ</t>
    </rPh>
    <rPh sb="10" eb="11">
      <t>ショ</t>
    </rPh>
    <phoneticPr fontId="4"/>
  </si>
  <si>
    <t>請求№：</t>
    <phoneticPr fontId="4"/>
  </si>
  <si>
    <t>（参考）</t>
    <rPh sb="1" eb="3">
      <t>サンコウ</t>
    </rPh>
    <phoneticPr fontId="4"/>
  </si>
  <si>
    <t>受注者名　受注者部署名</t>
    <rPh sb="0" eb="3">
      <t>ジュチュウシャ</t>
    </rPh>
    <rPh sb="3" eb="4">
      <t>メイ</t>
    </rPh>
    <rPh sb="5" eb="8">
      <t>ジュチュウシャ</t>
    </rPh>
    <rPh sb="8" eb="10">
      <t>ブショ</t>
    </rPh>
    <rPh sb="10" eb="11">
      <t>メイ</t>
    </rPh>
    <phoneticPr fontId="4"/>
  </si>
  <si>
    <t>管理番号</t>
    <rPh sb="0" eb="2">
      <t>カンリ</t>
    </rPh>
    <rPh sb="2" eb="4">
      <t>バンゴウ</t>
    </rPh>
    <phoneticPr fontId="4"/>
  </si>
  <si>
    <t>納品年月日</t>
    <rPh sb="0" eb="2">
      <t>ノウヒン</t>
    </rPh>
    <rPh sb="2" eb="5">
      <t>ネンガッピ</t>
    </rPh>
    <phoneticPr fontId="4"/>
  </si>
  <si>
    <t>規格・仕様・摘要</t>
    <phoneticPr fontId="30"/>
  </si>
  <si>
    <t>数量</t>
    <rPh sb="0" eb="2">
      <t>スウリョウ</t>
    </rPh>
    <phoneticPr fontId="30"/>
  </si>
  <si>
    <t>単位</t>
    <rPh sb="0" eb="2">
      <t>タンイ</t>
    </rPh>
    <phoneticPr fontId="30"/>
  </si>
  <si>
    <t>単価</t>
    <phoneticPr fontId="30"/>
  </si>
  <si>
    <t>金額</t>
    <phoneticPr fontId="30"/>
  </si>
  <si>
    <t>備考</t>
    <rPh sb="0" eb="2">
      <t>ビコウ</t>
    </rPh>
    <phoneticPr fontId="30"/>
  </si>
  <si>
    <t>取引区分</t>
    <phoneticPr fontId="30"/>
  </si>
  <si>
    <t>使用開始日</t>
    <rPh sb="0" eb="2">
      <t>シヨウ</t>
    </rPh>
    <rPh sb="2" eb="4">
      <t>カイシ</t>
    </rPh>
    <rPh sb="4" eb="5">
      <t>ビ</t>
    </rPh>
    <phoneticPr fontId="30"/>
  </si>
  <si>
    <t>使用期間</t>
    <rPh sb="0" eb="2">
      <t>シヨウ</t>
    </rPh>
    <rPh sb="2" eb="4">
      <t>キカン</t>
    </rPh>
    <phoneticPr fontId="30"/>
  </si>
  <si>
    <t>単位</t>
    <phoneticPr fontId="30"/>
  </si>
  <si>
    <t>入出庫区分</t>
    <rPh sb="0" eb="3">
      <t>ニュウシュッコ</t>
    </rPh>
    <rPh sb="3" eb="5">
      <t>クブン</t>
    </rPh>
    <phoneticPr fontId="30"/>
  </si>
  <si>
    <t>納品番号</t>
    <rPh sb="0" eb="2">
      <t>ノウヒン</t>
    </rPh>
    <rPh sb="2" eb="4">
      <t>バンゴウ</t>
    </rPh>
    <phoneticPr fontId="4"/>
  </si>
  <si>
    <t>使用終了日</t>
    <rPh sb="0" eb="2">
      <t>シヨウ</t>
    </rPh>
    <rPh sb="2" eb="4">
      <t>シュウリョウ</t>
    </rPh>
    <rPh sb="4" eb="5">
      <t>ヒ</t>
    </rPh>
    <phoneticPr fontId="4"/>
  </si>
  <si>
    <t>補助数量</t>
    <rPh sb="0" eb="2">
      <t>ホジョ</t>
    </rPh>
    <rPh sb="2" eb="4">
      <t>スウリョウ</t>
    </rPh>
    <phoneticPr fontId="4"/>
  </si>
  <si>
    <t>３７／４５ＫＶＡ発電機　３電源切替・オイルガード</t>
  </si>
  <si>
    <t>レンタル</t>
    <phoneticPr fontId="30"/>
  </si>
  <si>
    <t>日</t>
    <rPh sb="0" eb="1">
      <t>ニチ</t>
    </rPh>
    <phoneticPr fontId="30"/>
  </si>
  <si>
    <t>課税</t>
    <rPh sb="0" eb="1">
      <t>カゼイ</t>
    </rPh>
    <phoneticPr fontId="30"/>
  </si>
  <si>
    <t>継続</t>
    <phoneticPr fontId="30"/>
  </si>
  <si>
    <t>月極</t>
    <phoneticPr fontId="30"/>
  </si>
  <si>
    <t>台</t>
    <rPh sb="0" eb="1">
      <t>ダイ</t>
    </rPh>
    <phoneticPr fontId="30"/>
  </si>
  <si>
    <t>高圧洗浄機自吸式（揚水兼用機）ハイプレ</t>
  </si>
  <si>
    <t>ＨＷ３７用高圧ホース（２０ｍ</t>
  </si>
  <si>
    <t>ハイプレ用ガンノズ</t>
  </si>
  <si>
    <t>洗浄機ホース用ジョイン</t>
  </si>
  <si>
    <t>基本料（アルミ作業台・１８００Ｈ</t>
  </si>
  <si>
    <t>管理</t>
    <rPh sb="0" eb="1">
      <t>カンリ</t>
    </rPh>
    <phoneticPr fontId="30"/>
  </si>
  <si>
    <t>出庫</t>
    <rPh sb="0" eb="1">
      <t>シュッコ</t>
    </rPh>
    <phoneticPr fontId="30"/>
  </si>
  <si>
    <t>アルミ作業台（１８００Ｈ</t>
  </si>
  <si>
    <t>月／日</t>
    <phoneticPr fontId="30"/>
  </si>
  <si>
    <t>運賃　アルミ作業台（１８００Ｈ</t>
    <rPh sb="0" eb="1">
      <t>ウンチン</t>
    </rPh>
    <phoneticPr fontId="30"/>
  </si>
  <si>
    <t>配送</t>
    <rPh sb="0" eb="1">
      <t>ハイソウ</t>
    </rPh>
    <phoneticPr fontId="30"/>
  </si>
  <si>
    <t>190H79195W1</t>
  </si>
  <si>
    <t>200Vワッシャーガン</t>
    <phoneticPr fontId="30"/>
  </si>
  <si>
    <t>月</t>
  </si>
  <si>
    <t>個</t>
  </si>
  <si>
    <t>カンロ　塩飴</t>
    <rPh sb="3" eb="5">
      <t>シオアメ</t>
    </rPh>
    <phoneticPr fontId="30"/>
  </si>
  <si>
    <t>軽減</t>
    <rPh sb="0" eb="1">
      <t>ケイゲン</t>
    </rPh>
    <phoneticPr fontId="30"/>
  </si>
  <si>
    <t>※軽減税率対象商品</t>
    <phoneticPr fontId="1"/>
  </si>
  <si>
    <t>調整額</t>
    <rPh sb="0" eb="1">
      <t>チョウセイ</t>
    </rPh>
    <rPh sb="1" eb="2">
      <t>ガク</t>
    </rPh>
    <phoneticPr fontId="30"/>
  </si>
  <si>
    <t>小計</t>
    <rPh sb="0" eb="1">
      <t>ショウケイ</t>
    </rPh>
    <phoneticPr fontId="30"/>
  </si>
  <si>
    <t>※当内訳明細書は外税で作成</t>
    <rPh sb="1" eb="2">
      <t>トウ</t>
    </rPh>
    <rPh sb="2" eb="4">
      <t>ウチワケ</t>
    </rPh>
    <rPh sb="4" eb="7">
      <t>メイサイショ</t>
    </rPh>
    <rPh sb="8" eb="10">
      <t>ソトゼイ</t>
    </rPh>
    <rPh sb="11" eb="13">
      <t>サクセイ</t>
    </rPh>
    <phoneticPr fontId="1"/>
  </si>
  <si>
    <t>工事請負契約外　明細（納品書毎）</t>
    <phoneticPr fontId="1"/>
  </si>
  <si>
    <t>合計</t>
    <rPh sb="0" eb="1">
      <t>ゴウケイ</t>
    </rPh>
    <phoneticPr fontId="30"/>
  </si>
  <si>
    <t>工事請負契約外　明細（注文書毎）</t>
    <phoneticPr fontId="1"/>
  </si>
  <si>
    <t>工事請負契約外　明細（請求書毎）　残数表示ver</t>
    <rPh sb="17" eb="19">
      <t>ザンスウ</t>
    </rPh>
    <rPh sb="19" eb="21">
      <t>ヒョウジ</t>
    </rPh>
    <phoneticPr fontId="1"/>
  </si>
  <si>
    <t>日間</t>
    <rPh sb="0" eb="1">
      <t>ニチ</t>
    </rPh>
    <rPh sb="1" eb="2">
      <t>カン</t>
    </rPh>
    <phoneticPr fontId="30"/>
  </si>
  <si>
    <t>残数</t>
    <rPh sb="0" eb="1">
      <t>ザンスウ</t>
    </rPh>
    <phoneticPr fontId="1"/>
  </si>
  <si>
    <t>・</t>
    <phoneticPr fontId="1"/>
  </si>
  <si>
    <t>※不足事項は以下に記載</t>
    <phoneticPr fontId="1"/>
  </si>
  <si>
    <t>レギュラー</t>
    <phoneticPr fontId="1"/>
  </si>
  <si>
    <t>軽油</t>
    <rPh sb="0" eb="2">
      <t>ケイユ</t>
    </rPh>
    <phoneticPr fontId="4"/>
  </si>
  <si>
    <t>軽油税</t>
    <rPh sb="0" eb="2">
      <t>ケイユ</t>
    </rPh>
    <rPh sb="2" eb="3">
      <t>ゼイ</t>
    </rPh>
    <phoneticPr fontId="4"/>
  </si>
  <si>
    <t>オイル交換</t>
    <rPh sb="3" eb="5">
      <t>コウカン</t>
    </rPh>
    <phoneticPr fontId="4"/>
  </si>
  <si>
    <r>
      <t>コーヒー（持ち帰り）</t>
    </r>
    <r>
      <rPr>
        <b/>
        <sz val="11"/>
        <color theme="1"/>
        <rFont val="Yu Gothic"/>
        <family val="3"/>
        <charset val="128"/>
        <scheme val="minor"/>
      </rPr>
      <t>※</t>
    </r>
    <r>
      <rPr>
        <b/>
        <sz val="11"/>
        <color rgb="FFFF0000"/>
        <rFont val="Yu Gothic"/>
        <family val="3"/>
        <charset val="128"/>
        <scheme val="minor"/>
      </rPr>
      <t>←</t>
    </r>
    <r>
      <rPr>
        <sz val="11"/>
        <color rgb="FFFF0000"/>
        <rFont val="Yu Gothic"/>
        <family val="3"/>
        <charset val="128"/>
        <scheme val="minor"/>
      </rPr>
      <t>軽減税率対象品目に印</t>
    </r>
    <rPh sb="5" eb="6">
      <t>モ</t>
    </rPh>
    <rPh sb="7" eb="8">
      <t>カエ</t>
    </rPh>
    <rPh sb="12" eb="14">
      <t>ケイゲン</t>
    </rPh>
    <rPh sb="14" eb="15">
      <t>ゼイ</t>
    </rPh>
    <rPh sb="15" eb="16">
      <t>リツ</t>
    </rPh>
    <rPh sb="16" eb="18">
      <t>タイショウ</t>
    </rPh>
    <rPh sb="18" eb="20">
      <t>ヒンモク</t>
    </rPh>
    <rPh sb="21" eb="22">
      <t>シルシ</t>
    </rPh>
    <phoneticPr fontId="4"/>
  </si>
  <si>
    <t>出来高（A方式）　明細　帳票レイアウト　※明細はA～D方式ですべて同じ</t>
    <rPh sb="0" eb="3">
      <t>デキダカ</t>
    </rPh>
    <rPh sb="9" eb="11">
      <t>メイサイ</t>
    </rPh>
    <phoneticPr fontId="1"/>
  </si>
  <si>
    <t>TEST-160723-01</t>
    <phoneticPr fontId="1"/>
  </si>
  <si>
    <t>内訳明細書</t>
    <phoneticPr fontId="1"/>
  </si>
  <si>
    <t>（1/1）</t>
    <phoneticPr fontId="1"/>
  </si>
  <si>
    <t>行No
属性</t>
    <phoneticPr fontId="1"/>
  </si>
  <si>
    <t>品名・名称</t>
    <phoneticPr fontId="1"/>
  </si>
  <si>
    <t>備考</t>
    <phoneticPr fontId="1"/>
  </si>
  <si>
    <t>注文枝番</t>
    <phoneticPr fontId="1"/>
  </si>
  <si>
    <t>普通型枠(材）</t>
    <phoneticPr fontId="1"/>
  </si>
  <si>
    <t>152, 000円</t>
    <phoneticPr fontId="1"/>
  </si>
  <si>
    <t>3,000円</t>
  </si>
  <si>
    <t>普通型枠(材)</t>
    <phoneticPr fontId="1"/>
  </si>
  <si>
    <t>地下</t>
  </si>
  <si>
    <t>90,000円</t>
    <phoneticPr fontId="1"/>
  </si>
  <si>
    <t>1,500円</t>
  </si>
  <si>
    <t>75,000円</t>
    <phoneticPr fontId="1"/>
  </si>
  <si>
    <t>2,000円</t>
  </si>
  <si>
    <t>地上</t>
  </si>
  <si>
    <t>240,000円</t>
    <phoneticPr fontId="1"/>
  </si>
  <si>
    <t>4,500円</t>
  </si>
  <si>
    <t>675,000円</t>
    <phoneticPr fontId="1"/>
  </si>
  <si>
    <t>内計</t>
  </si>
  <si>
    <t>（小計）</t>
    <phoneticPr fontId="1"/>
  </si>
  <si>
    <t>5,065,000円</t>
    <phoneticPr fontId="1"/>
  </si>
  <si>
    <t>2,232,000円</t>
    <phoneticPr fontId="1"/>
  </si>
  <si>
    <t>2,612,700円</t>
    <phoneticPr fontId="1"/>
  </si>
  <si>
    <t>品名・名称</t>
    <rPh sb="0" eb="2">
      <t>ヒンメイ</t>
    </rPh>
    <rPh sb="3" eb="5">
      <t>メイショウ</t>
    </rPh>
    <phoneticPr fontId="1"/>
  </si>
  <si>
    <t>規格・仕様・摘要</t>
    <rPh sb="0" eb="2">
      <t>キカク</t>
    </rPh>
    <rPh sb="3" eb="5">
      <t>シヨウ</t>
    </rPh>
    <rPh sb="6" eb="8">
      <t>テキヨウ</t>
    </rPh>
    <phoneticPr fontId="1"/>
  </si>
  <si>
    <t>単位</t>
    <rPh sb="0" eb="2">
      <t>タンイ</t>
    </rPh>
    <phoneticPr fontId="1"/>
  </si>
  <si>
    <t>契約数量</t>
    <rPh sb="0" eb="2">
      <t>ケイヤク</t>
    </rPh>
    <rPh sb="2" eb="4">
      <t>スウリョウ</t>
    </rPh>
    <phoneticPr fontId="1"/>
  </si>
  <si>
    <t>契約単価</t>
    <rPh sb="0" eb="2">
      <t>ケイヤク</t>
    </rPh>
    <rPh sb="2" eb="4">
      <t>タンカ</t>
    </rPh>
    <phoneticPr fontId="1"/>
  </si>
  <si>
    <t>契約金額</t>
    <rPh sb="0" eb="4">
      <t>ケイヤクキンガク</t>
    </rPh>
    <phoneticPr fontId="1"/>
  </si>
  <si>
    <t>当月出来高数量</t>
    <rPh sb="0" eb="2">
      <t>トウゲツ</t>
    </rPh>
    <rPh sb="2" eb="5">
      <t>デキダカ</t>
    </rPh>
    <rPh sb="5" eb="7">
      <t>スウリョウ</t>
    </rPh>
    <phoneticPr fontId="1"/>
  </si>
  <si>
    <t>式</t>
    <rPh sb="0" eb="1">
      <t>シキ</t>
    </rPh>
    <phoneticPr fontId="1"/>
  </si>
  <si>
    <t>832,500円</t>
    <phoneticPr fontId="1"/>
  </si>
  <si>
    <t>出庫</t>
    <rPh sb="0" eb="1">
      <t>シュッコ</t>
    </rPh>
    <phoneticPr fontId="1"/>
  </si>
  <si>
    <t>入庫</t>
    <rPh sb="0" eb="1">
      <t>ニュウコ</t>
    </rPh>
    <phoneticPr fontId="1"/>
  </si>
  <si>
    <t>ガードフェンス</t>
    <phoneticPr fontId="1"/>
  </si>
  <si>
    <t>機</t>
    <rPh sb="0" eb="1">
      <t>キ</t>
    </rPh>
    <phoneticPr fontId="1"/>
  </si>
  <si>
    <t>個</t>
    <rPh sb="0" eb="1">
      <t>コ</t>
    </rPh>
    <phoneticPr fontId="1"/>
  </si>
  <si>
    <t>繰越</t>
    <rPh sb="0" eb="1">
      <t>コシ</t>
    </rPh>
    <phoneticPr fontId="1"/>
  </si>
  <si>
    <t>*賃貸料*</t>
    <rPh sb="1" eb="4">
      <t>チンタイリョウ</t>
    </rPh>
    <phoneticPr fontId="1"/>
  </si>
  <si>
    <t>建枠　VF-0917（VF-91）</t>
    <rPh sb="0" eb="1">
      <t>ケンワク</t>
    </rPh>
    <phoneticPr fontId="1"/>
  </si>
  <si>
    <t>普通型枠(材)</t>
  </si>
  <si>
    <t>打放型枠(材)</t>
  </si>
  <si>
    <t>(小計)</t>
    <rPh sb="0" eb="2">
      <t>ショウケイ</t>
    </rPh>
    <phoneticPr fontId="1"/>
  </si>
  <si>
    <t>(1/1)</t>
  </si>
  <si>
    <t>基礎</t>
    <phoneticPr fontId="1"/>
  </si>
  <si>
    <t>出来高　明細①　　※明細はA～D方式ですべて同じ</t>
    <phoneticPr fontId="1"/>
  </si>
  <si>
    <t xml:space="preserve">会社名   </t>
    <phoneticPr fontId="1"/>
  </si>
  <si>
    <t>基金建設株式会社</t>
    <rPh sb="0" eb="2">
      <t>キキン</t>
    </rPh>
    <rPh sb="2" eb="4">
      <t>ケンセツ</t>
    </rPh>
    <phoneticPr fontId="30"/>
  </si>
  <si>
    <t>振興工務店株式会社　関東支店　</t>
    <rPh sb="0" eb="2">
      <t>シンコウ</t>
    </rPh>
    <rPh sb="2" eb="5">
      <t>コウムテン</t>
    </rPh>
    <rPh sb="5" eb="7">
      <t>カブシキ</t>
    </rPh>
    <rPh sb="7" eb="9">
      <t>カイシャ</t>
    </rPh>
    <rPh sb="11" eb="12">
      <t>トウ</t>
    </rPh>
    <phoneticPr fontId="30"/>
  </si>
  <si>
    <t>基金建設株式会社　御中</t>
    <rPh sb="0" eb="8">
      <t>k</t>
    </rPh>
    <rPh sb="9" eb="11">
      <t>オンチュウ</t>
    </rPh>
    <phoneticPr fontId="1"/>
  </si>
  <si>
    <t>基金建設株式会社</t>
    <rPh sb="0" eb="8">
      <t>k</t>
    </rPh>
    <phoneticPr fontId="1"/>
  </si>
  <si>
    <t>基金建設株式会社</t>
    <rPh sb="0" eb="8">
      <t>k</t>
    </rPh>
    <phoneticPr fontId="30"/>
  </si>
  <si>
    <t>請求書　ヘッダ部</t>
    <rPh sb="0" eb="3">
      <t>セイキュウショ</t>
    </rPh>
    <rPh sb="7" eb="8">
      <t>ブ</t>
    </rPh>
    <phoneticPr fontId="4"/>
  </si>
  <si>
    <t>発注者コード</t>
    <rPh sb="0" eb="3">
      <t>ハッチュウシャ</t>
    </rPh>
    <phoneticPr fontId="4"/>
  </si>
  <si>
    <t>発注者名</t>
    <rPh sb="0" eb="3">
      <t>ハッチュウシャ</t>
    </rPh>
    <rPh sb="3" eb="4">
      <t>メイ</t>
    </rPh>
    <phoneticPr fontId="4"/>
  </si>
  <si>
    <t>株式会社渋谷建設</t>
  </si>
  <si>
    <t>情報区分コード</t>
    <rPh sb="0" eb="2">
      <t>ジョウホウ</t>
    </rPh>
    <rPh sb="2" eb="4">
      <t>クブン</t>
    </rPh>
    <phoneticPr fontId="4"/>
  </si>
  <si>
    <t>発行日</t>
    <rPh sb="0" eb="3">
      <t>ハッコウビ</t>
    </rPh>
    <phoneticPr fontId="4"/>
  </si>
  <si>
    <t>受注者コード</t>
    <rPh sb="0" eb="3">
      <t>ジュチュウシャ</t>
    </rPh>
    <phoneticPr fontId="4"/>
  </si>
  <si>
    <t>受注者名</t>
    <rPh sb="0" eb="2">
      <t>ジュチュウ</t>
    </rPh>
    <rPh sb="2" eb="3">
      <t>シャ</t>
    </rPh>
    <rPh sb="3" eb="4">
      <t>メイ</t>
    </rPh>
    <phoneticPr fontId="4"/>
  </si>
  <si>
    <t>高尾産業株式会社</t>
  </si>
  <si>
    <t>請求書No.</t>
    <rPh sb="0" eb="3">
      <t>セイキュウショ</t>
    </rPh>
    <phoneticPr fontId="4"/>
  </si>
  <si>
    <t>請求書　鑑部</t>
    <rPh sb="0" eb="2">
      <t>セイキュウ</t>
    </rPh>
    <rPh sb="2" eb="3">
      <t>ショ</t>
    </rPh>
    <rPh sb="4" eb="5">
      <t>カガミ</t>
    </rPh>
    <rPh sb="5" eb="6">
      <t>ブ</t>
    </rPh>
    <phoneticPr fontId="4"/>
  </si>
  <si>
    <t>合意精算請求書</t>
    <rPh sb="0" eb="2">
      <t>ゴウイ</t>
    </rPh>
    <rPh sb="2" eb="4">
      <t>セイサン</t>
    </rPh>
    <rPh sb="4" eb="5">
      <t>ショウ</t>
    </rPh>
    <rPh sb="5" eb="6">
      <t>モトム</t>
    </rPh>
    <rPh sb="6" eb="7">
      <t>ショ</t>
    </rPh>
    <phoneticPr fontId="4"/>
  </si>
  <si>
    <t>発注者（通知元）</t>
    <rPh sb="0" eb="3">
      <t>ハッチュウシャ</t>
    </rPh>
    <rPh sb="4" eb="6">
      <t>ツウチ</t>
    </rPh>
    <rPh sb="6" eb="7">
      <t>モト</t>
    </rPh>
    <phoneticPr fontId="4"/>
  </si>
  <si>
    <t>受注者</t>
    <rPh sb="0" eb="3">
      <t>ジュチュウシャ</t>
    </rPh>
    <phoneticPr fontId="4"/>
  </si>
  <si>
    <t>「登録振込口座」</t>
    <rPh sb="1" eb="3">
      <t>トウロク</t>
    </rPh>
    <rPh sb="3" eb="5">
      <t>フリコミ</t>
    </rPh>
    <rPh sb="5" eb="7">
      <t>コウザ</t>
    </rPh>
    <phoneticPr fontId="4"/>
  </si>
  <si>
    <t>１５１ー８５０３</t>
  </si>
  <si>
    <t>１９１ー１２３４</t>
  </si>
  <si>
    <t>振込金融機関</t>
    <rPh sb="0" eb="2">
      <t>フリコミ</t>
    </rPh>
    <rPh sb="2" eb="4">
      <t>キンユウ</t>
    </rPh>
    <rPh sb="4" eb="6">
      <t>キカン</t>
    </rPh>
    <phoneticPr fontId="4"/>
  </si>
  <si>
    <t>シーアイ銀行</t>
    <rPh sb="4" eb="6">
      <t>ギンコウ</t>
    </rPh>
    <phoneticPr fontId="4"/>
  </si>
  <si>
    <t>東京都渋谷区千駄ヶ谷４－２５－２２</t>
    <rPh sb="0" eb="3">
      <t>トウキョウト</t>
    </rPh>
    <rPh sb="3" eb="6">
      <t>シブヤク</t>
    </rPh>
    <rPh sb="6" eb="10">
      <t>センダガヤ</t>
    </rPh>
    <phoneticPr fontId="3"/>
  </si>
  <si>
    <t>（お知らせ）</t>
    <rPh sb="2" eb="3">
      <t>シ</t>
    </rPh>
    <phoneticPr fontId="4"/>
  </si>
  <si>
    <t>東京都大田区並木町３ー１ー２</t>
    <rPh sb="0" eb="3">
      <t>トウキョウト</t>
    </rPh>
    <rPh sb="3" eb="6">
      <t>オオタク</t>
    </rPh>
    <rPh sb="6" eb="9">
      <t>ナミキマチ</t>
    </rPh>
    <phoneticPr fontId="3"/>
  </si>
  <si>
    <t>(同上)支店名</t>
    <rPh sb="1" eb="3">
      <t>ドウジョウ</t>
    </rPh>
    <rPh sb="4" eb="6">
      <t>シテン</t>
    </rPh>
    <rPh sb="6" eb="7">
      <t>メイ</t>
    </rPh>
    <phoneticPr fontId="4"/>
  </si>
  <si>
    <t>虎ノ門支店</t>
    <rPh sb="0" eb="1">
      <t>トラ</t>
    </rPh>
    <rPh sb="2" eb="3">
      <t>モン</t>
    </rPh>
    <rPh sb="3" eb="5">
      <t>シテン</t>
    </rPh>
    <phoneticPr fontId="4"/>
  </si>
  <si>
    <t>・年末の支払は12月31日ではなく12月28日になります。</t>
    <rPh sb="1" eb="3">
      <t>ネンマツ</t>
    </rPh>
    <rPh sb="4" eb="6">
      <t>シハライ</t>
    </rPh>
    <rPh sb="9" eb="10">
      <t>ガツ</t>
    </rPh>
    <rPh sb="12" eb="13">
      <t>ニチ</t>
    </rPh>
    <rPh sb="19" eb="20">
      <t>ガツ</t>
    </rPh>
    <rPh sb="22" eb="23">
      <t>ニチ</t>
    </rPh>
    <phoneticPr fontId="4"/>
  </si>
  <si>
    <t>取引先コード</t>
    <rPh sb="0" eb="2">
      <t>トリヒキ</t>
    </rPh>
    <rPh sb="2" eb="3">
      <t>サキ</t>
    </rPh>
    <phoneticPr fontId="3"/>
  </si>
  <si>
    <t>１２３４５６７</t>
  </si>
  <si>
    <t>預金種別</t>
    <rPh sb="0" eb="2">
      <t>ヨキン</t>
    </rPh>
    <rPh sb="2" eb="4">
      <t>シュベツ</t>
    </rPh>
    <phoneticPr fontId="4"/>
  </si>
  <si>
    <t>当座</t>
    <rPh sb="0" eb="2">
      <t>トウザ</t>
    </rPh>
    <phoneticPr fontId="4"/>
  </si>
  <si>
    <t>会社名</t>
  </si>
  <si>
    <t>株式会社渋谷建設</t>
    <phoneticPr fontId="4"/>
  </si>
  <si>
    <t>高尾産業株式会社</t>
    <phoneticPr fontId="4"/>
  </si>
  <si>
    <t>口座番号</t>
    <rPh sb="0" eb="2">
      <t>コウザ</t>
    </rPh>
    <rPh sb="2" eb="4">
      <t>バンゴウ</t>
    </rPh>
    <phoneticPr fontId="4"/>
  </si>
  <si>
    <t>会社代表者名</t>
    <rPh sb="2" eb="5">
      <t>ダイヒョウシャ</t>
    </rPh>
    <phoneticPr fontId="4"/>
  </si>
  <si>
    <t>渋谷　太郎</t>
    <rPh sb="0" eb="2">
      <t>シブヤ</t>
    </rPh>
    <rPh sb="3" eb="5">
      <t>タロウ</t>
    </rPh>
    <phoneticPr fontId="4"/>
  </si>
  <si>
    <t>様</t>
    <rPh sb="0" eb="1">
      <t>サマ</t>
    </rPh>
    <phoneticPr fontId="4"/>
  </si>
  <si>
    <t>津久井  太郎</t>
    <rPh sb="0" eb="3">
      <t>ツクイ</t>
    </rPh>
    <rPh sb="5" eb="7">
      <t>タロウ</t>
    </rPh>
    <phoneticPr fontId="3"/>
  </si>
  <si>
    <t>口座名義(漢字)</t>
    <rPh sb="0" eb="2">
      <t>コウザ</t>
    </rPh>
    <rPh sb="2" eb="4">
      <t>メイギ</t>
    </rPh>
    <rPh sb="5" eb="7">
      <t>カンジ</t>
    </rPh>
    <phoneticPr fontId="4"/>
  </si>
  <si>
    <t>高尾産業</t>
    <rPh sb="0" eb="2">
      <t>タカオ</t>
    </rPh>
    <rPh sb="2" eb="4">
      <t>サンギョウ</t>
    </rPh>
    <phoneticPr fontId="4"/>
  </si>
  <si>
    <t>部署名</t>
    <rPh sb="0" eb="2">
      <t>ブショ</t>
    </rPh>
    <rPh sb="2" eb="3">
      <t>メイ</t>
    </rPh>
    <phoneticPr fontId="3"/>
  </si>
  <si>
    <t>経理部</t>
    <rPh sb="0" eb="2">
      <t>ケイリ</t>
    </rPh>
    <rPh sb="2" eb="3">
      <t>ブ</t>
    </rPh>
    <phoneticPr fontId="3"/>
  </si>
  <si>
    <t>口座名義(カナ)</t>
    <rPh sb="0" eb="2">
      <t>コウザ</t>
    </rPh>
    <rPh sb="2" eb="4">
      <t>メイギ</t>
    </rPh>
    <phoneticPr fontId="4"/>
  </si>
  <si>
    <t>ﾀｶｵｻﾝｷﾞｮｳ(ｶ)</t>
  </si>
  <si>
    <t>担当者名</t>
    <rPh sb="0" eb="2">
      <t>タントウ</t>
    </rPh>
    <rPh sb="2" eb="3">
      <t>シャ</t>
    </rPh>
    <rPh sb="3" eb="4">
      <t>メイ</t>
    </rPh>
    <phoneticPr fontId="3"/>
  </si>
  <si>
    <t>渋谷　一郎</t>
    <rPh sb="0" eb="2">
      <t>シブヤ</t>
    </rPh>
    <rPh sb="3" eb="5">
      <t>イチロウ</t>
    </rPh>
    <phoneticPr fontId="4"/>
  </si>
  <si>
    <t>担当者名</t>
    <rPh sb="0" eb="2">
      <t>タントウ</t>
    </rPh>
    <phoneticPr fontId="3"/>
  </si>
  <si>
    <t>津久井  一郎</t>
    <rPh sb="0" eb="3">
      <t>ツクイ</t>
    </rPh>
    <rPh sb="5" eb="7">
      <t>イチロウ</t>
    </rPh>
    <phoneticPr fontId="3"/>
  </si>
  <si>
    <t>電話</t>
    <rPh sb="0" eb="2">
      <t>デンワ</t>
    </rPh>
    <phoneticPr fontId="3"/>
  </si>
  <si>
    <t>03-3456-5678</t>
  </si>
  <si>
    <t>03-3567-8901</t>
    <phoneticPr fontId="4"/>
  </si>
  <si>
    <t>FAX</t>
  </si>
  <si>
    <t>03-3456-5679</t>
  </si>
  <si>
    <t>FAX</t>
    <phoneticPr fontId="3"/>
  </si>
  <si>
    <t>03-3567-8902</t>
    <phoneticPr fontId="4"/>
  </si>
  <si>
    <t>JV工事フラグ</t>
    <rPh sb="2" eb="4">
      <t>コウジ</t>
    </rPh>
    <phoneticPr fontId="4"/>
  </si>
  <si>
    <t>企業名１</t>
    <rPh sb="0" eb="2">
      <t>キギョウ</t>
    </rPh>
    <rPh sb="2" eb="3">
      <t>メイ</t>
    </rPh>
    <phoneticPr fontId="4"/>
  </si>
  <si>
    <t>株式会社青山組</t>
    <rPh sb="0" eb="4">
      <t>カブシキガイシャ</t>
    </rPh>
    <rPh sb="4" eb="7">
      <t>アオヤマグミ</t>
    </rPh>
    <phoneticPr fontId="4"/>
  </si>
  <si>
    <t>企業名２</t>
    <rPh sb="0" eb="2">
      <t>キギョウ</t>
    </rPh>
    <rPh sb="2" eb="3">
      <t>メイ</t>
    </rPh>
    <phoneticPr fontId="4"/>
  </si>
  <si>
    <t>赤坂建設株式会社</t>
    <rPh sb="0" eb="2">
      <t>アカサカ</t>
    </rPh>
    <rPh sb="2" eb="4">
      <t>ケンセツ</t>
    </rPh>
    <rPh sb="4" eb="8">
      <t>カブシキガイシャ</t>
    </rPh>
    <phoneticPr fontId="4"/>
  </si>
  <si>
    <t>取引件名</t>
  </si>
  <si>
    <t>1245　型枠工事高層棟</t>
    <phoneticPr fontId="4"/>
  </si>
  <si>
    <t>受注者専用使用欄</t>
    <rPh sb="0" eb="3">
      <t>ジュチュウシャ</t>
    </rPh>
    <rPh sb="3" eb="5">
      <t>センヨウ</t>
    </rPh>
    <rPh sb="5" eb="7">
      <t>シヨウ</t>
    </rPh>
    <rPh sb="7" eb="8">
      <t>ラン</t>
    </rPh>
    <phoneticPr fontId="4"/>
  </si>
  <si>
    <t>企業名３</t>
    <rPh sb="0" eb="2">
      <t>キギョウ</t>
    </rPh>
    <rPh sb="2" eb="3">
      <t>メイ</t>
    </rPh>
    <phoneticPr fontId="4"/>
  </si>
  <si>
    <t>乃木工務店株式会社</t>
    <rPh sb="0" eb="2">
      <t>ノギ</t>
    </rPh>
    <rPh sb="2" eb="5">
      <t>コウムテン</t>
    </rPh>
    <rPh sb="5" eb="9">
      <t>カブシキガイシャ</t>
    </rPh>
    <phoneticPr fontId="4"/>
  </si>
  <si>
    <t>０１６０８１</t>
  </si>
  <si>
    <t>変更工事コード</t>
    <rPh sb="0" eb="2">
      <t>ヘンコウ</t>
    </rPh>
    <rPh sb="2" eb="4">
      <t>コウジ</t>
    </rPh>
    <phoneticPr fontId="4"/>
  </si>
  <si>
    <t>原価要素名</t>
  </si>
  <si>
    <t>１　　　　外注</t>
  </si>
  <si>
    <t>工事名称</t>
    <rPh sb="0" eb="2">
      <t>コウジ</t>
    </rPh>
    <rPh sb="2" eb="4">
      <t>メイショウ</t>
    </rPh>
    <phoneticPr fontId="4"/>
  </si>
  <si>
    <t>ＣＩ－ＮＥＴ共済組合会館（仮称）建築工事</t>
  </si>
  <si>
    <t>原価科目名</t>
  </si>
  <si>
    <t>402　　金属工事</t>
  </si>
  <si>
    <t>工事略称</t>
    <rPh sb="0" eb="2">
      <t>コウジ</t>
    </rPh>
    <rPh sb="2" eb="4">
      <t>リャクショウ</t>
    </rPh>
    <phoneticPr fontId="4"/>
  </si>
  <si>
    <t>原価細目名</t>
  </si>
  <si>
    <t>発注者専用使用欄</t>
    <rPh sb="0" eb="3">
      <t>ハッチュウシャ</t>
    </rPh>
    <rPh sb="3" eb="5">
      <t>センヨウ</t>
    </rPh>
    <rPh sb="5" eb="7">
      <t>シヨウ</t>
    </rPh>
    <rPh sb="7" eb="8">
      <t>ラン</t>
    </rPh>
    <phoneticPr fontId="4"/>
  </si>
  <si>
    <t>工事場所住所</t>
    <rPh sb="0" eb="2">
      <t>コウジ</t>
    </rPh>
    <rPh sb="2" eb="4">
      <t>バショ</t>
    </rPh>
    <phoneticPr fontId="4"/>
  </si>
  <si>
    <t xml:space="preserve">〒102-0001   東京都千代田区隼町１－１－５　　    </t>
    <phoneticPr fontId="4"/>
  </si>
  <si>
    <t>工期・納期</t>
  </si>
  <si>
    <t>工事場所電話</t>
    <rPh sb="0" eb="2">
      <t>コウジ</t>
    </rPh>
    <rPh sb="2" eb="4">
      <t>バショ</t>
    </rPh>
    <rPh sb="4" eb="6">
      <t>デンワ</t>
    </rPh>
    <phoneticPr fontId="4"/>
  </si>
  <si>
    <t>03-3456-5656</t>
    <phoneticPr fontId="4"/>
  </si>
  <si>
    <t>工事場所FAX</t>
    <rPh sb="0" eb="2">
      <t>コウジ</t>
    </rPh>
    <rPh sb="2" eb="4">
      <t>バショ</t>
    </rPh>
    <phoneticPr fontId="4"/>
  </si>
  <si>
    <t>基本契約日</t>
    <rPh sb="4" eb="5">
      <t>ヒ</t>
    </rPh>
    <phoneticPr fontId="4"/>
  </si>
  <si>
    <t>2002年01月05日</t>
  </si>
  <si>
    <t>基本契約番号</t>
    <rPh sb="0" eb="2">
      <t>キホン</t>
    </rPh>
    <rPh sb="2" eb="4">
      <t>ケイヤク</t>
    </rPh>
    <rPh sb="4" eb="6">
      <t>バンゴウ</t>
    </rPh>
    <phoneticPr fontId="4"/>
  </si>
  <si>
    <t>BC2002-001</t>
    <phoneticPr fontId="4"/>
  </si>
  <si>
    <t>所長名</t>
    <rPh sb="0" eb="2">
      <t>ショチョウ</t>
    </rPh>
    <rPh sb="2" eb="3">
      <t>メイ</t>
    </rPh>
    <phoneticPr fontId="4"/>
  </si>
  <si>
    <t>青山　二郎</t>
    <rPh sb="0" eb="2">
      <t>アオヤマ</t>
    </rPh>
    <rPh sb="3" eb="5">
      <t>ジロウ</t>
    </rPh>
    <phoneticPr fontId="4"/>
  </si>
  <si>
    <t>担当者名</t>
    <rPh sb="0" eb="2">
      <t>タントウ</t>
    </rPh>
    <rPh sb="2" eb="3">
      <t>シャ</t>
    </rPh>
    <rPh sb="3" eb="4">
      <t>メイ</t>
    </rPh>
    <phoneticPr fontId="4"/>
  </si>
  <si>
    <t>神宮　三郎</t>
    <rPh sb="0" eb="2">
      <t>ジングウ</t>
    </rPh>
    <rPh sb="3" eb="5">
      <t>サブロウ</t>
    </rPh>
    <phoneticPr fontId="4"/>
  </si>
  <si>
    <t>所在地コード</t>
    <rPh sb="0" eb="3">
      <t>ショザイチ</t>
    </rPh>
    <phoneticPr fontId="4"/>
  </si>
  <si>
    <t>CYD123</t>
    <phoneticPr fontId="4"/>
  </si>
  <si>
    <t>注文番号</t>
    <rPh sb="2" eb="4">
      <t>バンゴウ</t>
    </rPh>
    <phoneticPr fontId="4"/>
  </si>
  <si>
    <t>工種・科目コード</t>
    <rPh sb="0" eb="1">
      <t>コウ</t>
    </rPh>
    <rPh sb="1" eb="2">
      <t>シュ</t>
    </rPh>
    <rPh sb="3" eb="5">
      <t>カモク</t>
    </rPh>
    <phoneticPr fontId="4"/>
  </si>
  <si>
    <t>2004000</t>
    <phoneticPr fontId="4"/>
  </si>
  <si>
    <t>参照帳票No.</t>
    <rPh sb="0" eb="2">
      <t>サンショウ</t>
    </rPh>
    <rPh sb="2" eb="4">
      <t>チョウヒョウ</t>
    </rPh>
    <phoneticPr fontId="4"/>
  </si>
  <si>
    <t>2345－</t>
    <phoneticPr fontId="4"/>
  </si>
  <si>
    <t>出来高調査日</t>
    <rPh sb="0" eb="3">
      <t>デキダカ</t>
    </rPh>
    <rPh sb="3" eb="5">
      <t>チョウサ</t>
    </rPh>
    <rPh sb="5" eb="6">
      <t>ビ</t>
    </rPh>
    <phoneticPr fontId="4"/>
  </si>
  <si>
    <t>出来高調査回数</t>
    <rPh sb="0" eb="3">
      <t>デキダカ</t>
    </rPh>
    <rPh sb="3" eb="5">
      <t>チョウサ</t>
    </rPh>
    <rPh sb="5" eb="7">
      <t>カイスウ</t>
    </rPh>
    <phoneticPr fontId="4"/>
  </si>
  <si>
    <t>3回</t>
    <rPh sb="1" eb="2">
      <t>カイ</t>
    </rPh>
    <phoneticPr fontId="4"/>
  </si>
  <si>
    <t>参照帳票年月日</t>
    <rPh sb="0" eb="2">
      <t>サンショウ</t>
    </rPh>
    <rPh sb="2" eb="4">
      <t>チョウヒョウ</t>
    </rPh>
    <rPh sb="4" eb="7">
      <t>ネンガッピ</t>
    </rPh>
    <phoneticPr fontId="4"/>
  </si>
  <si>
    <t>2006年12月15日</t>
    <phoneticPr fontId="4"/>
  </si>
  <si>
    <t>参照帳票No.2</t>
    <rPh sb="0" eb="2">
      <t>サンショウ</t>
    </rPh>
    <rPh sb="2" eb="4">
      <t>チョウヒョウ</t>
    </rPh>
    <phoneticPr fontId="4"/>
  </si>
  <si>
    <t>3456－</t>
    <phoneticPr fontId="4"/>
  </si>
  <si>
    <t>請求予定年月</t>
    <rPh sb="0" eb="2">
      <t>セイキュウ</t>
    </rPh>
    <rPh sb="2" eb="4">
      <t>ヨテイ</t>
    </rPh>
    <rPh sb="4" eb="6">
      <t>ネンゲツ</t>
    </rPh>
    <phoneticPr fontId="4"/>
  </si>
  <si>
    <t>今回迄請求回数</t>
    <rPh sb="0" eb="2">
      <t>コンカイ</t>
    </rPh>
    <rPh sb="2" eb="3">
      <t>マデ</t>
    </rPh>
    <rPh sb="3" eb="5">
      <t>セイキュウ</t>
    </rPh>
    <rPh sb="5" eb="7">
      <t>カイスウ</t>
    </rPh>
    <phoneticPr fontId="4"/>
  </si>
  <si>
    <t>別途受渡名称</t>
    <rPh sb="0" eb="2">
      <t>ベット</t>
    </rPh>
    <rPh sb="2" eb="3">
      <t>ウ</t>
    </rPh>
    <rPh sb="3" eb="4">
      <t>ワタ</t>
    </rPh>
    <rPh sb="4" eb="6">
      <t>メイショウ</t>
    </rPh>
    <phoneticPr fontId="4"/>
  </si>
  <si>
    <t>4567－</t>
    <phoneticPr fontId="4"/>
  </si>
  <si>
    <t>請求算定方式</t>
    <rPh sb="0" eb="2">
      <t>セイキュウ</t>
    </rPh>
    <rPh sb="2" eb="4">
      <t>サンテイ</t>
    </rPh>
    <rPh sb="4" eb="6">
      <t>ホウシキ</t>
    </rPh>
    <phoneticPr fontId="4"/>
  </si>
  <si>
    <t>A方式</t>
    <rPh sb="1" eb="3">
      <t>ホウシキ</t>
    </rPh>
    <phoneticPr fontId="4"/>
  </si>
  <si>
    <t>請求完了区分</t>
    <rPh sb="0" eb="2">
      <t>セイキュウ</t>
    </rPh>
    <rPh sb="2" eb="4">
      <t>カンリョウ</t>
    </rPh>
    <rPh sb="4" eb="6">
      <t>クブン</t>
    </rPh>
    <phoneticPr fontId="4"/>
  </si>
  <si>
    <t>8：打切・精算（最終回）</t>
    <rPh sb="2" eb="3">
      <t>ウ</t>
    </rPh>
    <rPh sb="3" eb="4">
      <t>キ</t>
    </rPh>
    <rPh sb="5" eb="7">
      <t>ウチキ</t>
    </rPh>
    <rPh sb="8" eb="11">
      <t>サイシュウカイセイサン</t>
    </rPh>
    <phoneticPr fontId="4"/>
  </si>
  <si>
    <t>別途受渡住所</t>
    <rPh sb="0" eb="2">
      <t>ベット</t>
    </rPh>
    <rPh sb="2" eb="3">
      <t>ウ</t>
    </rPh>
    <rPh sb="3" eb="4">
      <t>ワタ</t>
    </rPh>
    <rPh sb="4" eb="6">
      <t>ジュウショ</t>
    </rPh>
    <phoneticPr fontId="4"/>
  </si>
  <si>
    <t>出来高査定方式</t>
    <rPh sb="0" eb="3">
      <t>デキダカ</t>
    </rPh>
    <rPh sb="3" eb="5">
      <t>サテイ</t>
    </rPh>
    <rPh sb="5" eb="7">
      <t>ホウシキ</t>
    </rPh>
    <phoneticPr fontId="4"/>
  </si>
  <si>
    <t>１：累積査定方式</t>
    <rPh sb="2" eb="4">
      <t>ルイセキ</t>
    </rPh>
    <rPh sb="4" eb="6">
      <t>サテイ</t>
    </rPh>
    <rPh sb="6" eb="8">
      <t>ホウシキ</t>
    </rPh>
    <phoneticPr fontId="4"/>
  </si>
  <si>
    <t>消費税率</t>
    <rPh sb="0" eb="3">
      <t>ショウヒゼイ</t>
    </rPh>
    <rPh sb="3" eb="4">
      <t>リツ</t>
    </rPh>
    <phoneticPr fontId="4"/>
  </si>
  <si>
    <t>10％</t>
    <phoneticPr fontId="4"/>
  </si>
  <si>
    <t>検査完了予定日</t>
    <rPh sb="0" eb="2">
      <t>ケンサ</t>
    </rPh>
    <rPh sb="2" eb="4">
      <t>カンリョウ</t>
    </rPh>
    <rPh sb="4" eb="7">
      <t>ヨテイビ</t>
    </rPh>
    <phoneticPr fontId="4"/>
  </si>
  <si>
    <t>消費税コード</t>
    <rPh sb="0" eb="2">
      <t>ショウヒ</t>
    </rPh>
    <rPh sb="2" eb="3">
      <t>ゼイ</t>
    </rPh>
    <phoneticPr fontId="4"/>
  </si>
  <si>
    <t>２：外税</t>
    <rPh sb="2" eb="3">
      <t>ソト</t>
    </rPh>
    <rPh sb="3" eb="4">
      <t>ゼイ</t>
    </rPh>
    <phoneticPr fontId="4"/>
  </si>
  <si>
    <t>引渡予定日</t>
    <rPh sb="0" eb="2">
      <t>ヒキワタ</t>
    </rPh>
    <rPh sb="2" eb="5">
      <t>ヨテイビ</t>
    </rPh>
    <phoneticPr fontId="4"/>
  </si>
  <si>
    <t>課税分類コード</t>
    <rPh sb="0" eb="2">
      <t>カゼイ</t>
    </rPh>
    <rPh sb="2" eb="4">
      <t>ブンルイ</t>
    </rPh>
    <phoneticPr fontId="4"/>
  </si>
  <si>
    <t>１：課税対象</t>
    <rPh sb="2" eb="4">
      <t>カゼイ</t>
    </rPh>
    <rPh sb="4" eb="6">
      <t>タイショウ</t>
    </rPh>
    <phoneticPr fontId="4"/>
  </si>
  <si>
    <t>請求書　フッタ部</t>
    <rPh sb="0" eb="3">
      <t>セイキュウショ</t>
    </rPh>
    <rPh sb="7" eb="8">
      <t>ブ</t>
    </rPh>
    <phoneticPr fontId="4"/>
  </si>
  <si>
    <t>参考用　CI-NET LiteS</t>
    <rPh sb="0" eb="2">
      <t>サンコウ</t>
    </rPh>
    <phoneticPr fontId="62"/>
  </si>
  <si>
    <t>受注者側発行回数　　　　1</t>
    <rPh sb="0" eb="3">
      <t>ジュチュウシャ</t>
    </rPh>
    <rPh sb="3" eb="4">
      <t>ガワ</t>
    </rPh>
    <phoneticPr fontId="4"/>
  </si>
  <si>
    <t>【A方式】</t>
    <rPh sb="2" eb="4">
      <t>ホウシキ</t>
    </rPh>
    <phoneticPr fontId="4"/>
  </si>
  <si>
    <t>元契約金額</t>
    <rPh sb="0" eb="1">
      <t>モト</t>
    </rPh>
    <rPh sb="1" eb="3">
      <t>ケイヤク</t>
    </rPh>
    <rPh sb="3" eb="5">
      <t>キンガク</t>
    </rPh>
    <phoneticPr fontId="4"/>
  </si>
  <si>
    <t>前回迄</t>
    <rPh sb="0" eb="2">
      <t>ゼンカイ</t>
    </rPh>
    <rPh sb="2" eb="3">
      <t>マデ</t>
    </rPh>
    <phoneticPr fontId="4"/>
  </si>
  <si>
    <t>今回迄</t>
    <rPh sb="0" eb="2">
      <t>コンカイ</t>
    </rPh>
    <rPh sb="2" eb="3">
      <t>マデ</t>
    </rPh>
    <phoneticPr fontId="4"/>
  </si>
  <si>
    <t>追加契約金額</t>
    <rPh sb="0" eb="2">
      <t>ツイカ</t>
    </rPh>
    <rPh sb="2" eb="4">
      <t>ケイヤク</t>
    </rPh>
    <rPh sb="4" eb="6">
      <t>キンガク</t>
    </rPh>
    <phoneticPr fontId="4"/>
  </si>
  <si>
    <t>前回迄累積出来高金額計</t>
    <phoneticPr fontId="4"/>
  </si>
  <si>
    <t>今回迄累積出来高金額計</t>
    <phoneticPr fontId="4"/>
  </si>
  <si>
    <t>契約金額計</t>
    <rPh sb="0" eb="2">
      <t>ケイヤク</t>
    </rPh>
    <rPh sb="2" eb="4">
      <t>キンガク</t>
    </rPh>
    <rPh sb="4" eb="5">
      <t>ケイ</t>
    </rPh>
    <phoneticPr fontId="4"/>
  </si>
  <si>
    <t>前回迄累積出来高金額計調整額</t>
    <phoneticPr fontId="4"/>
  </si>
  <si>
    <t>今回迄累積出来高金額計調整額</t>
    <phoneticPr fontId="4"/>
  </si>
  <si>
    <t>契約金額計調整額</t>
    <rPh sb="0" eb="2">
      <t>ケイヤク</t>
    </rPh>
    <rPh sb="2" eb="4">
      <t>キンガク</t>
    </rPh>
    <rPh sb="4" eb="5">
      <t>ケイ</t>
    </rPh>
    <rPh sb="5" eb="7">
      <t>チョウセイ</t>
    </rPh>
    <rPh sb="7" eb="8">
      <t>ガク</t>
    </rPh>
    <phoneticPr fontId="4"/>
  </si>
  <si>
    <t>調整後前回迄累積出来高金額計</t>
    <phoneticPr fontId="4"/>
  </si>
  <si>
    <t>調整後今回迄累積出来高金額計</t>
    <phoneticPr fontId="4"/>
  </si>
  <si>
    <t>調整後契約金額計</t>
    <rPh sb="0" eb="3">
      <t>チョウセイゴ</t>
    </rPh>
    <rPh sb="3" eb="5">
      <t>ケイヤク</t>
    </rPh>
    <rPh sb="5" eb="7">
      <t>キンガク</t>
    </rPh>
    <rPh sb="7" eb="8">
      <t>ケイ</t>
    </rPh>
    <phoneticPr fontId="4"/>
  </si>
  <si>
    <t>前回迄累積請求金額計</t>
    <phoneticPr fontId="4"/>
  </si>
  <si>
    <t>支払条件・部分払い割合</t>
    <phoneticPr fontId="4"/>
  </si>
  <si>
    <t>前回迄累積消費税額計</t>
    <phoneticPr fontId="4"/>
  </si>
  <si>
    <t>今回迄累積請求金額計</t>
    <phoneticPr fontId="4"/>
  </si>
  <si>
    <t>最終契約金額</t>
    <rPh sb="0" eb="2">
      <t>サイシュウ</t>
    </rPh>
    <rPh sb="2" eb="4">
      <t>ケイヤク</t>
    </rPh>
    <rPh sb="4" eb="6">
      <t>キンガク</t>
    </rPh>
    <phoneticPr fontId="4"/>
  </si>
  <si>
    <t>今回迄累積請求保留金額計</t>
    <phoneticPr fontId="4"/>
  </si>
  <si>
    <t>今回請求金額計</t>
    <phoneticPr fontId="4"/>
  </si>
  <si>
    <t>今回迄累積消費税額計</t>
    <phoneticPr fontId="4"/>
  </si>
  <si>
    <t>税抜合意精算出来高金額</t>
    <rPh sb="0" eb="1">
      <t>ゼイ</t>
    </rPh>
    <rPh sb="1" eb="2">
      <t>ヌ</t>
    </rPh>
    <rPh sb="2" eb="4">
      <t>ゴウイ</t>
    </rPh>
    <rPh sb="4" eb="6">
      <t>セイサン</t>
    </rPh>
    <rPh sb="6" eb="9">
      <t>デキダカ</t>
    </rPh>
    <rPh sb="9" eb="11">
      <t>キンガク</t>
    </rPh>
    <phoneticPr fontId="4"/>
  </si>
  <si>
    <t>消費税額（調整前）</t>
    <rPh sb="5" eb="7">
      <t>チョウセイ</t>
    </rPh>
    <rPh sb="7" eb="8">
      <t>マエ</t>
    </rPh>
    <phoneticPr fontId="4"/>
  </si>
  <si>
    <t>税抜合意後精算差引金額</t>
    <rPh sb="0" eb="1">
      <t>ゼイ</t>
    </rPh>
    <rPh sb="1" eb="2">
      <t>ヌ</t>
    </rPh>
    <rPh sb="2" eb="4">
      <t>ゴウイ</t>
    </rPh>
    <rPh sb="4" eb="5">
      <t>ゴ</t>
    </rPh>
    <rPh sb="5" eb="7">
      <t>セイサン</t>
    </rPh>
    <rPh sb="7" eb="8">
      <t>サ</t>
    </rPh>
    <rPh sb="8" eb="9">
      <t>ヒ</t>
    </rPh>
    <rPh sb="9" eb="11">
      <t>キンガク</t>
    </rPh>
    <phoneticPr fontId="4"/>
  </si>
  <si>
    <t>消費税額調整額</t>
    <rPh sb="4" eb="6">
      <t>チョウセイ</t>
    </rPh>
    <rPh sb="6" eb="7">
      <t>ガク</t>
    </rPh>
    <phoneticPr fontId="4"/>
  </si>
  <si>
    <t>合意精算消費税額</t>
    <phoneticPr fontId="4"/>
  </si>
  <si>
    <t>消費税額</t>
    <phoneticPr fontId="4"/>
  </si>
  <si>
    <t>合意後精算消費税差引金額</t>
    <phoneticPr fontId="4"/>
  </si>
  <si>
    <t>最終帳票金額</t>
    <phoneticPr fontId="4"/>
  </si>
  <si>
    <t>【B方式】</t>
    <rPh sb="2" eb="4">
      <t>ホウシキ</t>
    </rPh>
    <phoneticPr fontId="4"/>
  </si>
  <si>
    <t>前回迄累積支払金額計</t>
    <rPh sb="0" eb="3">
      <t>ゼンカイマデ</t>
    </rPh>
    <rPh sb="5" eb="7">
      <t>シハライ</t>
    </rPh>
    <rPh sb="7" eb="10">
      <t>キンガクケイ</t>
    </rPh>
    <phoneticPr fontId="4"/>
  </si>
  <si>
    <t>今回請求金額計（調整前）</t>
    <rPh sb="8" eb="10">
      <t>チョウセイ</t>
    </rPh>
    <rPh sb="10" eb="11">
      <t>マエ</t>
    </rPh>
    <phoneticPr fontId="4"/>
  </si>
  <si>
    <t>今回請求金額計調整額</t>
    <rPh sb="7" eb="9">
      <t>チョウセイ</t>
    </rPh>
    <rPh sb="9" eb="10">
      <t>ガク</t>
    </rPh>
    <phoneticPr fontId="4"/>
  </si>
  <si>
    <t>【C方式】</t>
    <rPh sb="2" eb="4">
      <t>ホウシキ</t>
    </rPh>
    <phoneticPr fontId="4"/>
  </si>
  <si>
    <t>税込前回迄累積請求金額計</t>
    <rPh sb="0" eb="2">
      <t>ゼイコミ</t>
    </rPh>
    <rPh sb="2" eb="5">
      <t>ゼンカイマデ</t>
    </rPh>
    <rPh sb="7" eb="9">
      <t>セイキュウ</t>
    </rPh>
    <rPh sb="9" eb="12">
      <t>キンガクケイ</t>
    </rPh>
    <phoneticPr fontId="4"/>
  </si>
  <si>
    <t>今回迄累積消費税額計</t>
    <rPh sb="0" eb="3">
      <t>コンカイマデ</t>
    </rPh>
    <rPh sb="3" eb="5">
      <t>ルイセキ</t>
    </rPh>
    <rPh sb="5" eb="8">
      <t>ショウヒゼイ</t>
    </rPh>
    <rPh sb="8" eb="9">
      <t>ガク</t>
    </rPh>
    <rPh sb="9" eb="10">
      <t>ケイ</t>
    </rPh>
    <phoneticPr fontId="4"/>
  </si>
  <si>
    <t>税抜合意精算出来高金額</t>
    <rPh sb="0" eb="2">
      <t>ゼイヌキ</t>
    </rPh>
    <rPh sb="2" eb="4">
      <t>ゴウイ</t>
    </rPh>
    <rPh sb="4" eb="6">
      <t>セイサン</t>
    </rPh>
    <rPh sb="6" eb="9">
      <t>デキダカ</t>
    </rPh>
    <rPh sb="9" eb="11">
      <t>キンガク</t>
    </rPh>
    <phoneticPr fontId="4"/>
  </si>
  <si>
    <t>税込今回迄累積請求金額計</t>
    <rPh sb="0" eb="2">
      <t>ゼイコミ</t>
    </rPh>
    <rPh sb="7" eb="9">
      <t>セイキュウ</t>
    </rPh>
    <phoneticPr fontId="4"/>
  </si>
  <si>
    <t>税抜合意後精算差引金額</t>
    <rPh sb="0" eb="2">
      <t>ゼイヌキ</t>
    </rPh>
    <rPh sb="2" eb="4">
      <t>ゴウイ</t>
    </rPh>
    <rPh sb="4" eb="5">
      <t>ゴ</t>
    </rPh>
    <rPh sb="5" eb="7">
      <t>セイサン</t>
    </rPh>
    <rPh sb="7" eb="8">
      <t>サ</t>
    </rPh>
    <rPh sb="8" eb="9">
      <t>ヒ</t>
    </rPh>
    <rPh sb="9" eb="11">
      <t>キンガク</t>
    </rPh>
    <phoneticPr fontId="4"/>
  </si>
  <si>
    <t>【D方式】</t>
    <rPh sb="2" eb="4">
      <t>ホウシキ</t>
    </rPh>
    <phoneticPr fontId="4"/>
  </si>
  <si>
    <t>税込前回迄累積出来高金額計</t>
    <rPh sb="0" eb="2">
      <t>ゼイコミ</t>
    </rPh>
    <phoneticPr fontId="4"/>
  </si>
  <si>
    <t>税込前回迄累積出来高金額計調整額</t>
    <rPh sb="0" eb="2">
      <t>ゼイコミ</t>
    </rPh>
    <phoneticPr fontId="4"/>
  </si>
  <si>
    <t>税込今回迄累積出来高金額計</t>
    <rPh sb="0" eb="2">
      <t>ゼイコミ</t>
    </rPh>
    <phoneticPr fontId="4"/>
  </si>
  <si>
    <t>調整後税込前回迄累積出来高金額計</t>
    <rPh sb="3" eb="5">
      <t>ゼイコミ</t>
    </rPh>
    <phoneticPr fontId="4"/>
  </si>
  <si>
    <t>税込今回迄累積出来高金額計調整額</t>
    <rPh sb="0" eb="2">
      <t>ゼイコミ</t>
    </rPh>
    <rPh sb="13" eb="15">
      <t>チョウセイ</t>
    </rPh>
    <rPh sb="15" eb="16">
      <t>ガク</t>
    </rPh>
    <phoneticPr fontId="4"/>
  </si>
  <si>
    <t>調整後税込今回迄累積出来高金額計</t>
    <rPh sb="0" eb="3">
      <t>チョウセイゴ</t>
    </rPh>
    <rPh sb="3" eb="5">
      <t>ゼイコミ</t>
    </rPh>
    <phoneticPr fontId="4"/>
  </si>
  <si>
    <t>税込今回迄累積請求金額計（調整前）</t>
    <rPh sb="0" eb="2">
      <t>ゼイコミ</t>
    </rPh>
    <rPh sb="7" eb="9">
      <t>セイキュウ</t>
    </rPh>
    <rPh sb="13" eb="15">
      <t>チョウセイ</t>
    </rPh>
    <rPh sb="15" eb="16">
      <t>マエ</t>
    </rPh>
    <phoneticPr fontId="4"/>
  </si>
  <si>
    <t>税込今回迄累積請求金額計調整額</t>
    <rPh sb="0" eb="2">
      <t>ゼイコミ</t>
    </rPh>
    <rPh sb="7" eb="9">
      <t>セイキュウ</t>
    </rPh>
    <phoneticPr fontId="4"/>
  </si>
  <si>
    <t>税込合意精算出来高金額</t>
    <rPh sb="0" eb="1">
      <t>ゼイ</t>
    </rPh>
    <rPh sb="1" eb="2">
      <t>コミ</t>
    </rPh>
    <rPh sb="2" eb="4">
      <t>ゴウイ</t>
    </rPh>
    <rPh sb="4" eb="6">
      <t>セイサン</t>
    </rPh>
    <rPh sb="6" eb="9">
      <t>デキダカ</t>
    </rPh>
    <rPh sb="9" eb="11">
      <t>キンガク</t>
    </rPh>
    <phoneticPr fontId="4"/>
  </si>
  <si>
    <t>消費税額（調整前）</t>
    <phoneticPr fontId="4"/>
  </si>
  <si>
    <t>税込合意後精算差引金額</t>
    <rPh sb="0" eb="1">
      <t>ゼイ</t>
    </rPh>
    <rPh sb="1" eb="2">
      <t>コミ</t>
    </rPh>
    <rPh sb="2" eb="4">
      <t>ゴウイ</t>
    </rPh>
    <rPh sb="4" eb="5">
      <t>ゴ</t>
    </rPh>
    <rPh sb="5" eb="7">
      <t>セイサン</t>
    </rPh>
    <rPh sb="7" eb="8">
      <t>サ</t>
    </rPh>
    <rPh sb="8" eb="9">
      <t>ヒ</t>
    </rPh>
    <rPh sb="9" eb="11">
      <t>キンガク</t>
    </rPh>
    <phoneticPr fontId="4"/>
  </si>
  <si>
    <t>消費税額調整額</t>
    <rPh sb="0" eb="3">
      <t>ショウヒゼイ</t>
    </rPh>
    <rPh sb="3" eb="4">
      <t>ガク</t>
    </rPh>
    <rPh sb="4" eb="6">
      <t>チョウセイ</t>
    </rPh>
    <rPh sb="6" eb="7">
      <t>ガク</t>
    </rPh>
    <phoneticPr fontId="4"/>
  </si>
  <si>
    <t>税込今回迄累積請求保留金額計</t>
    <rPh sb="0" eb="2">
      <t>ゼイコミ</t>
    </rPh>
    <rPh sb="7" eb="9">
      <t>セイキュウ</t>
    </rPh>
    <rPh sb="9" eb="11">
      <t>ホリュウ</t>
    </rPh>
    <phoneticPr fontId="4"/>
  </si>
  <si>
    <t>今回請求金額計</t>
    <rPh sb="0" eb="2">
      <t>コンカイ</t>
    </rPh>
    <rPh sb="2" eb="4">
      <t>セイキュウ</t>
    </rPh>
    <rPh sb="4" eb="6">
      <t>キンガク</t>
    </rPh>
    <rPh sb="6" eb="7">
      <t>ケイ</t>
    </rPh>
    <phoneticPr fontId="4"/>
  </si>
  <si>
    <t>年月日</t>
    <rPh sb="0" eb="3">
      <t>ネンガッピ</t>
    </rPh>
    <phoneticPr fontId="4"/>
  </si>
  <si>
    <t>番号</t>
    <rPh sb="0" eb="2">
      <t>バンゴウ</t>
    </rPh>
    <phoneticPr fontId="4"/>
  </si>
  <si>
    <t>建枠　VF-0917</t>
    <rPh sb="0" eb="1">
      <t>ケンワク</t>
    </rPh>
    <phoneticPr fontId="1"/>
  </si>
  <si>
    <t>（VF-91）</t>
    <phoneticPr fontId="1"/>
  </si>
  <si>
    <t>賃貸</t>
    <rPh sb="0" eb="1">
      <t>チンタイ</t>
    </rPh>
    <phoneticPr fontId="1"/>
  </si>
  <si>
    <t>日</t>
    <phoneticPr fontId="30"/>
  </si>
  <si>
    <t>枚</t>
    <rPh sb="0" eb="1">
      <t>マイ</t>
    </rPh>
    <phoneticPr fontId="1"/>
  </si>
  <si>
    <t>建枠　VF-0617</t>
    <rPh sb="0" eb="1">
      <t>ケンワク</t>
    </rPh>
    <phoneticPr fontId="1"/>
  </si>
  <si>
    <t>（VF-60）</t>
    <phoneticPr fontId="1"/>
  </si>
  <si>
    <t>賃貸料　計</t>
    <rPh sb="0" eb="2">
      <t>チンタイリョウ</t>
    </rPh>
    <rPh sb="3" eb="4">
      <t>ケイ</t>
    </rPh>
    <phoneticPr fontId="1"/>
  </si>
  <si>
    <t>不良品</t>
    <rPh sb="0" eb="2">
      <t>フリョウヒン</t>
    </rPh>
    <phoneticPr fontId="1"/>
  </si>
  <si>
    <t>不良品　計</t>
    <rPh sb="0" eb="1">
      <t>フリョウ</t>
    </rPh>
    <rPh sb="1" eb="2">
      <t>ヒン</t>
    </rPh>
    <rPh sb="2" eb="3">
      <t>ケイ</t>
    </rPh>
    <phoneticPr fontId="1"/>
  </si>
  <si>
    <t>基本料</t>
    <rPh sb="0" eb="2">
      <t>キホンリョウ</t>
    </rPh>
    <phoneticPr fontId="1"/>
  </si>
  <si>
    <t>基本料　計</t>
    <phoneticPr fontId="1"/>
  </si>
  <si>
    <t>消費税コード</t>
    <rPh sb="0" eb="3">
      <t>ショウヒゼイ</t>
    </rPh>
    <phoneticPr fontId="30"/>
  </si>
  <si>
    <t>消費税計算区分コード</t>
    <rPh sb="0" eb="3">
      <t>ショウヒゼイ</t>
    </rPh>
    <rPh sb="3" eb="5">
      <t>ケイサン</t>
    </rPh>
    <rPh sb="5" eb="7">
      <t>クブン</t>
    </rPh>
    <phoneticPr fontId="30"/>
  </si>
  <si>
    <t>請　　求　　書　（サ　ン　プ　ル）</t>
    <rPh sb="0" eb="1">
      <t>ショウ</t>
    </rPh>
    <rPh sb="3" eb="4">
      <t>モトム</t>
    </rPh>
    <rPh sb="6" eb="7">
      <t>ガキ</t>
    </rPh>
    <phoneticPr fontId="4"/>
  </si>
  <si>
    <t>消費税計算コード</t>
    <rPh sb="0" eb="3">
      <t>ショウヒゼイ</t>
    </rPh>
    <rPh sb="3" eb="5">
      <t>ケイサン</t>
    </rPh>
    <phoneticPr fontId="30"/>
  </si>
  <si>
    <t>請求金額</t>
    <phoneticPr fontId="4"/>
  </si>
  <si>
    <t>最終帳票金額</t>
    <rPh sb="0" eb="3">
      <t>サイシュウチョウヒョウ</t>
    </rPh>
    <rPh sb="3" eb="5">
      <t>キンガク</t>
    </rPh>
    <phoneticPr fontId="4"/>
  </si>
  <si>
    <r>
      <t>S200</t>
    </r>
    <r>
      <rPr>
        <sz val="11"/>
        <rFont val="Yu Gothic"/>
        <family val="2"/>
        <scheme val="minor"/>
      </rPr>
      <t>7-03001</t>
    </r>
    <phoneticPr fontId="4"/>
  </si>
  <si>
    <r>
      <t>200</t>
    </r>
    <r>
      <rPr>
        <sz val="11"/>
        <rFont val="Yu Gothic"/>
        <family val="2"/>
        <scheme val="minor"/>
      </rPr>
      <t>6年10月01日</t>
    </r>
    <phoneticPr fontId="4"/>
  </si>
  <si>
    <r>
      <t>2007年</t>
    </r>
    <r>
      <rPr>
        <sz val="11"/>
        <rFont val="Yu Gothic"/>
        <family val="2"/>
        <scheme val="minor"/>
      </rPr>
      <t>3月25日</t>
    </r>
    <phoneticPr fontId="4"/>
  </si>
  <si>
    <r>
      <t>03-3456-56</t>
    </r>
    <r>
      <rPr>
        <sz val="11"/>
        <rFont val="Yu Gothic"/>
        <family val="2"/>
        <scheme val="minor"/>
      </rPr>
      <t>57</t>
    </r>
    <phoneticPr fontId="4"/>
  </si>
  <si>
    <r>
      <t>12345</t>
    </r>
    <r>
      <rPr>
        <sz val="11"/>
        <rFont val="Yu Gothic"/>
        <family val="2"/>
        <scheme val="minor"/>
      </rPr>
      <t>－</t>
    </r>
    <phoneticPr fontId="4"/>
  </si>
  <si>
    <r>
      <t>2007年</t>
    </r>
    <r>
      <rPr>
        <sz val="11"/>
        <rFont val="Yu Gothic"/>
        <family val="2"/>
        <scheme val="minor"/>
      </rPr>
      <t>03月15日</t>
    </r>
    <phoneticPr fontId="4"/>
  </si>
  <si>
    <r>
      <t>2007年</t>
    </r>
    <r>
      <rPr>
        <sz val="11"/>
        <rFont val="Yu Gothic"/>
        <family val="2"/>
        <scheme val="minor"/>
      </rPr>
      <t>03月</t>
    </r>
    <phoneticPr fontId="4"/>
  </si>
  <si>
    <r>
      <t>参照帳票No</t>
    </r>
    <r>
      <rPr>
        <sz val="11"/>
        <rFont val="Yu Gothic"/>
        <family val="2"/>
        <scheme val="minor"/>
      </rPr>
      <t>.3</t>
    </r>
    <rPh sb="0" eb="2">
      <t>サンショウ</t>
    </rPh>
    <rPh sb="2" eb="4">
      <t>チョウヒョウ</t>
    </rPh>
    <phoneticPr fontId="4"/>
  </si>
  <si>
    <r>
      <t>200</t>
    </r>
    <r>
      <rPr>
        <sz val="11"/>
        <rFont val="Yu Gothic"/>
        <family val="2"/>
        <scheme val="minor"/>
      </rPr>
      <t>7年3月20日</t>
    </r>
    <phoneticPr fontId="4"/>
  </si>
  <si>
    <r>
      <t>200</t>
    </r>
    <r>
      <rPr>
        <sz val="11"/>
        <rFont val="Yu Gothic"/>
        <family val="2"/>
        <scheme val="minor"/>
      </rPr>
      <t>7年3月25日</t>
    </r>
    <phoneticPr fontId="4"/>
  </si>
  <si>
    <r>
      <t>契約金額</t>
    </r>
    <r>
      <rPr>
        <sz val="11"/>
        <rFont val="Yu Gothic"/>
        <family val="2"/>
        <scheme val="minor"/>
      </rPr>
      <t>消費税額</t>
    </r>
    <rPh sb="0" eb="2">
      <t>ケイヤク</t>
    </rPh>
    <rPh sb="2" eb="4">
      <t>キンガク</t>
    </rPh>
    <rPh sb="4" eb="7">
      <t>ショウヒゼイ</t>
    </rPh>
    <rPh sb="7" eb="8">
      <t>ガク</t>
    </rPh>
    <phoneticPr fontId="4"/>
  </si>
  <si>
    <r>
      <t>立替払</t>
    </r>
    <r>
      <rPr>
        <strike/>
        <sz val="11"/>
        <rFont val="Yu Gothic"/>
        <family val="3"/>
        <charset val="128"/>
        <scheme val="minor"/>
      </rPr>
      <t>型枠工事</t>
    </r>
    <rPh sb="0" eb="2">
      <t>タテカエ</t>
    </rPh>
    <rPh sb="2" eb="3">
      <t>バラ</t>
    </rPh>
    <rPh sb="3" eb="5">
      <t>カタワク</t>
    </rPh>
    <rPh sb="5" eb="7">
      <t>コウジ</t>
    </rPh>
    <phoneticPr fontId="1"/>
  </si>
  <si>
    <t>内税/外税</t>
    <rPh sb="0" eb="2">
      <t>ウチゼイ</t>
    </rPh>
    <rPh sb="3" eb="5">
      <t>ソトゼイ</t>
    </rPh>
    <phoneticPr fontId="1"/>
  </si>
  <si>
    <t>最終帳票金額(税込み)</t>
    <rPh sb="0" eb="3">
      <t>サイシュウチョウヒョウ</t>
    </rPh>
    <rPh sb="3" eb="5">
      <t>キンガク</t>
    </rPh>
    <rPh sb="7" eb="9">
      <t>ゼイコ</t>
    </rPh>
    <phoneticPr fontId="4"/>
  </si>
  <si>
    <t>最終帳票金額（税込み）</t>
    <rPh sb="7" eb="9">
      <t>ゼイコ</t>
    </rPh>
    <phoneticPr fontId="1"/>
  </si>
  <si>
    <t>内：消費税額</t>
    <rPh sb="1" eb="3">
      <t>ショウヒゼイ</t>
    </rPh>
    <rPh sb="3" eb="4">
      <t>ガク</t>
    </rPh>
    <phoneticPr fontId="4"/>
  </si>
  <si>
    <t>請求金額（税抜き）</t>
    <rPh sb="5" eb="7">
      <t>ゼイヌ</t>
    </rPh>
    <phoneticPr fontId="4"/>
  </si>
  <si>
    <t>30</t>
    <phoneticPr fontId="1"/>
  </si>
  <si>
    <t>20</t>
    <phoneticPr fontId="1"/>
  </si>
  <si>
    <t>10</t>
    <phoneticPr fontId="1"/>
  </si>
  <si>
    <t>-50</t>
    <phoneticPr fontId="1"/>
  </si>
  <si>
    <t>補助数量</t>
    <rPh sb="0" eb="4">
      <t>ホジョスウリョウ</t>
    </rPh>
    <phoneticPr fontId="4"/>
  </si>
  <si>
    <t>660</t>
    <phoneticPr fontId="1"/>
  </si>
  <si>
    <t>立替払型枠工事</t>
    <rPh sb="0" eb="2">
      <t>タテカエ</t>
    </rPh>
    <rPh sb="2" eb="3">
      <t>バラ</t>
    </rPh>
    <rPh sb="3" eb="5">
      <t>カタワク</t>
    </rPh>
    <rPh sb="5" eb="7">
      <t>コウジ</t>
    </rPh>
    <phoneticPr fontId="1"/>
  </si>
  <si>
    <t>請求金額（税込み）</t>
    <rPh sb="5" eb="7">
      <t>ゼイコ</t>
    </rPh>
    <phoneticPr fontId="4"/>
  </si>
  <si>
    <t>請求金額(税抜き)</t>
    <rPh sb="5" eb="6">
      <t>ゼイ</t>
    </rPh>
    <rPh sb="6" eb="7">
      <t>ヌ</t>
    </rPh>
    <phoneticPr fontId="1"/>
  </si>
  <si>
    <t>会社名</t>
    <phoneticPr fontId="1"/>
  </si>
  <si>
    <t>振興工務店株式会社 関東支店</t>
    <phoneticPr fontId="1"/>
  </si>
  <si>
    <t>振興工務店株式会社 関東支店</t>
    <phoneticPr fontId="30"/>
  </si>
  <si>
    <t>振興工務店株式会社 関東支店</t>
    <phoneticPr fontId="4"/>
  </si>
  <si>
    <t>使用期間</t>
    <rPh sb="0" eb="2">
      <t>シヨウ</t>
    </rPh>
    <rPh sb="2" eb="4">
      <t>キカン</t>
    </rPh>
    <phoneticPr fontId="1"/>
  </si>
  <si>
    <t xml:space="preserve">         単価</t>
    <phoneticPr fontId="4"/>
  </si>
  <si>
    <t>単位</t>
    <phoneticPr fontId="4"/>
  </si>
  <si>
    <t>凡例</t>
    <rPh sb="0" eb="2">
      <t>ハンレイ</t>
    </rPh>
    <phoneticPr fontId="1"/>
  </si>
  <si>
    <t>例：[1013]受注者名　は､　X1013　と表す｡</t>
    <rPh sb="0" eb="1">
      <t>レイ</t>
    </rPh>
    <rPh sb="8" eb="11">
      <t>ジュチュウシャ</t>
    </rPh>
    <rPh sb="11" eb="12">
      <t>メイ</t>
    </rPh>
    <rPh sb="23" eb="24">
      <t>アラワ</t>
    </rPh>
    <phoneticPr fontId="1"/>
  </si>
  <si>
    <t>レイアウトでは､タグNo.は｢X｣または｢TAG｣で表す｡</t>
    <rPh sb="26" eb="27">
      <t>アラワ</t>
    </rPh>
    <phoneticPr fontId="1"/>
  </si>
  <si>
    <t>例：[1013]受注者名　は､　TAG1013　と表す｡</t>
    <rPh sb="0" eb="1">
      <t>レイ</t>
    </rPh>
    <rPh sb="8" eb="11">
      <t>ジュチュウシャ</t>
    </rPh>
    <rPh sb="11" eb="12">
      <t>メイ</t>
    </rPh>
    <rPh sb="25" eb="26">
      <t>アラワ</t>
    </rPh>
    <phoneticPr fontId="1"/>
  </si>
  <si>
    <t>　　　　　規格・仕様・摘要　　　　　　</t>
    <phoneticPr fontId="4"/>
  </si>
  <si>
    <t>基金石油株式会社</t>
    <rPh sb="0" eb="2">
      <t>キキン</t>
    </rPh>
    <rPh sb="2" eb="4">
      <t>セキユ</t>
    </rPh>
    <rPh sb="4" eb="8">
      <t>カブシキガイシャ</t>
    </rPh>
    <rPh sb="6" eb="8">
      <t>カイシャ</t>
    </rPh>
    <phoneticPr fontId="4"/>
  </si>
  <si>
    <t>Txxxxxxxx</t>
    <phoneticPr fontId="1"/>
  </si>
  <si>
    <t>0</t>
    <phoneticPr fontId="1"/>
  </si>
  <si>
    <t>意見</t>
    <rPh sb="0" eb="2">
      <t>イケン</t>
    </rPh>
    <phoneticPr fontId="1"/>
  </si>
  <si>
    <t>対象1</t>
    <rPh sb="0" eb="2">
      <t>タイショウ</t>
    </rPh>
    <phoneticPr fontId="1"/>
  </si>
  <si>
    <t>対象2</t>
    <rPh sb="0" eb="2">
      <t>タイショウ</t>
    </rPh>
    <phoneticPr fontId="1"/>
  </si>
  <si>
    <t>No</t>
    <phoneticPr fontId="1"/>
  </si>
  <si>
    <t>内訳明細書①～③</t>
    <phoneticPr fontId="1"/>
  </si>
  <si>
    <t>1).適格請求書の補足説明として３パターンを作成する必要性が不明。
・３パターンの違い（説明したいポイント）が不明</t>
    <phoneticPr fontId="1"/>
  </si>
  <si>
    <t>・「※単一税率のための消費税率を表示する欄は設けない。」の記述以外は、今回のインボイス制度対応による改訂とは関係しない。
（※を鑑部の【解説】に追記すれば、明細書サンプルの作成は不要）</t>
    <phoneticPr fontId="1"/>
  </si>
  <si>
    <t>2).内訳明細書のヘッダー部の不具合
①.ヘッダー部 
　・明細③のヘッダー部の一部だけを変えている理由が不明
　　[1006]工事コード,[1007]帳票Ｎｏ．(請求№)が重複
    　[1173]工事場所・受渡し場所略称のダグ№の誤り｢X1045｣→｢X1173｣
        ([1173]は鑑部のサンプルにも記載はなく、上部の[1042]工事場所・受渡し場所名称と重複して記載する必要性が不明）
　・明細③で、[1312]出来高査定方式識別コードのダグ№の記載もれ明細に当月出来高数量と当月出来高金額が記載されているが、「累計査定方式」で合っているのか？
②.明細部：明細①、明細②
　・｢行№属性｣｢階層｣欄に関して、編集元のタグ([1200]明細コード, [1288]明細データ属性コード,[1289]補助明細コード？）と編集要領が不明
　・[1312]出来高査定方式識別コードのダグ№の記載もれ
　・特に理由がなければ、[1225]契約金額明細,[1233]前回迄累積出来高金額明細,[1235]今回迄累積出来高金額明細に対するダグ№(｢X1225｣, ｢X1233｣,｢X1235｣)を最初の明細行に移動する。
　・[1251]明細別備考欄,[1400]明細別注文番号枝番のダグ№の記載もれ
　・明細①と明細②で｢基礎｣の表示位置をあえて変えている理由がわかない。
　・最終行｢小計｣の｢行№属性｣,及び｢明細単価｣｢明細数量単位｣欄の記載内容は合っていますか？	
③.明細部：明細③
　・[1219]明細数量単位,[1224]契約数量明細のダグ№の記載もれ
　・[1312]出来高査定方式識別コード：１（累計査定方式）の場合当月出来高数量,当月出来高金額に対応した項目はなく今回迄ー前回迄等の編集が必要
　[1312]出来高査定方式識別コード：２（当月査定方式）の場合
　当月出来高数量,当月出来高金額に対して、[1218]明細数量,[1223]明細金額のダグ№を記載すると共に、｢出来高率｣([1297]今回迄累積出来高明細別単価出来高率）欄を削除する｡</t>
    <phoneticPr fontId="1"/>
  </si>
  <si>
    <t>鑑</t>
    <phoneticPr fontId="1"/>
  </si>
  <si>
    <t>立替金請求書</t>
    <phoneticPr fontId="1"/>
  </si>
  <si>
    <t>⑥．課税区分の列を[1365]適用課税分類コード,[1366]適用消費税率で分けて、記載し、｢消費税率｣の見出しを付ける
・｢非課税・不課税｣→｢非課税｣｢0%｣ （｢非課税｣と｢不課税｣は課税区分が異なる）</t>
    <phoneticPr fontId="1"/>
  </si>
  <si>
    <t>明細</t>
    <phoneticPr fontId="1"/>
  </si>
  <si>
    <t>①. 鑑部に準じ、適格請求書関連の凡例、吹き出し、赤字化
  ([1205][1213][1214][1221][1376]等の項目)を行う</t>
    <phoneticPr fontId="1"/>
  </si>
  <si>
    <t>③. 取引番号の記載内容が不明
（[1204]明細別参照帳票Ｎｏ．は立替金の項目にない）</t>
    <phoneticPr fontId="1"/>
  </si>
  <si>
    <t>・軽減8%の明細から税込み明細のサンプルになっているが税込み、税抜きどちらか１つのパターンを作成するなら税抜きのパターンにする。(単価:100,金額：2,400)
また、合計｢X1088｣も鑑部の計39,882に合せる。
（以前、袖山先生と打合せした際も、企業間取引では税抜きでの記載が基本との話があったので。また、修正する際、税抜きで分かりやすい数値に変えた方がよいのでは）
・明細と税率毎の集計の関係がわかる資料とする。</t>
    <phoneticPr fontId="1"/>
  </si>
  <si>
    <t>工事請負契約外請求書</t>
    <phoneticPr fontId="1"/>
  </si>
  <si>
    <t>⑥．課税区分の列を[1365]適用課税分類コード,[1366]適用消費税率で分けて、記載し、｢消費税率｣の見出しを付ける
・｢非課税・不課税｣及び｢経過措置8%｣は空白とする</t>
    <phoneticPr fontId="1"/>
  </si>
  <si>
    <t>⑩. 取引件名を[1046]取引件名（注文件名）コード,[1045]取引件名（注文件名）の記載とする。</t>
    <phoneticPr fontId="1"/>
  </si>
  <si>
    <t>①．リース・レンタル品の書式を用いて、｢請求書毎｣｢注文書毎｣｢納品書毎｣のサンプルを作成するのには無理がある。
・リース・レンタル品は、1か月間の使用料が請求され、納品書や注文書で消費税額が確定することはない。
・｢注文書毎｣、｢納品書毎｣の取り扱いに誤解を与えるのでリース・レンタル品でこれらのサンプルは掲載しない方が良い。（リース・レンタル品のサンプルは、残数表示を含め、適格請求書の補足説明と分けて、別立て掲載する。）
・リース・レンタル品用の項目を除いた形で、｢請求書毎｣｢注文書毎｣｢納品書毎｣のサンプルを作成する。
（以下、それを前提にして記載しています。）</t>
    <phoneticPr fontId="1"/>
  </si>
  <si>
    <t>②. 鑑部に準じ、適格請求書関連の凡例、吹き出し、赤字化
  ([1205][1213][1214][1221][1376]等の項目)を行う。</t>
    <phoneticPr fontId="1"/>
  </si>
  <si>
    <t>③．明細行のタグ№の記載
[1204]明細別参照帳票Ｎｏ．,[1205]明細年月日（明細別参照帳票年月日）,[1377]明細別参照帳票No.2,[1378]明細別参照年月日2,[1213]品名・名称,[1214]規格・仕様・摘要,[1218]明細数量,[1219]明細数量単位,[1375]単価（小数3桁）,[1223]明細金額,[1251]明細別備考欄,[1221]明細別課税分類コード,[1376]明細別消費税率
（実装規約の本篇の例示に合せ、納品書№,注文書№を併記した方が、｢請求書毎｣｢注文書毎｣｢納品書毎｣の説明には良いのではないでしょうか。但し、実帳票として併記されるケースは少ないので、どちらかに絞る場合は、タグ№を変え、補足説明を入れる等の対応をお願いします。））</t>
    <phoneticPr fontId="1"/>
  </si>
  <si>
    <t>④. ヘッダー部の注文№の記載内容が不明。
（[1303]	注文番号は契約外請求の項目にない）</t>
    <phoneticPr fontId="1"/>
  </si>
  <si>
    <t>⑦．実装規約の本篇の｢注文書毎｣、｢納品書毎｣の図表に合せ、｢注文書毎｣、｢納品書毎｣に消費税額を参考表示してどうか？その際、右側の欄外に補足説明用の列(点線枠)を設け、本体行・コメント行等の属性を記載する。</t>
    <phoneticPr fontId="1"/>
  </si>
  <si>
    <t xml:space="preserve">                 東京都シビックセンター工事</t>
    <phoneticPr fontId="4"/>
  </si>
  <si>
    <t xml:space="preserve"> 工事コード</t>
    <phoneticPr fontId="4"/>
  </si>
  <si>
    <t>08190Ｇ18381</t>
    <phoneticPr fontId="1"/>
  </si>
  <si>
    <t>請求書№</t>
    <rPh sb="0" eb="2">
      <t>セイキュウ</t>
    </rPh>
    <rPh sb="2" eb="3">
      <t>ショ</t>
    </rPh>
    <phoneticPr fontId="4"/>
  </si>
  <si>
    <t>発注者コード</t>
    <rPh sb="0" eb="3">
      <t>ハッチュウシャ</t>
    </rPh>
    <phoneticPr fontId="1"/>
  </si>
  <si>
    <t>その他JV構成企業名</t>
    <phoneticPr fontId="1"/>
  </si>
  <si>
    <t>受注者コード</t>
    <rPh sb="0" eb="3">
      <t>ジュチュウシャ</t>
    </rPh>
    <phoneticPr fontId="1"/>
  </si>
  <si>
    <t>xxxxxxxxxxxx</t>
    <phoneticPr fontId="1"/>
  </si>
  <si>
    <t>請求書No.</t>
    <rPh sb="2" eb="3">
      <t>ショ</t>
    </rPh>
    <phoneticPr fontId="1"/>
  </si>
  <si>
    <t>由井様のチェック結果</t>
    <rPh sb="0" eb="3">
      <t>ユイサマ</t>
    </rPh>
    <rPh sb="8" eb="10">
      <t>ケッカ</t>
    </rPh>
    <phoneticPr fontId="1"/>
  </si>
  <si>
    <t>月</t>
    <phoneticPr fontId="30"/>
  </si>
  <si>
    <t>個</t>
    <phoneticPr fontId="30"/>
  </si>
  <si>
    <t>枚</t>
    <rPh sb="0" eb="1">
      <t>マイ</t>
    </rPh>
    <phoneticPr fontId="30"/>
  </si>
  <si>
    <t>基金商店</t>
    <rPh sb="0" eb="1">
      <t>キキン</t>
    </rPh>
    <rPh sb="1" eb="3">
      <t>ショウテン</t>
    </rPh>
    <phoneticPr fontId="1"/>
  </si>
  <si>
    <t>振興駐車場</t>
    <rPh sb="0" eb="1">
      <t>シンコウ</t>
    </rPh>
    <rPh sb="1" eb="3">
      <t>チュウシャ</t>
    </rPh>
    <rPh sb="3" eb="4">
      <t>ジョウ</t>
    </rPh>
    <phoneticPr fontId="1"/>
  </si>
  <si>
    <t>産廃処理費</t>
    <phoneticPr fontId="1"/>
  </si>
  <si>
    <t>基金産廃処理社</t>
    <rPh sb="0" eb="1">
      <t>キキン</t>
    </rPh>
    <rPh sb="1" eb="5">
      <t>サンパイショリ</t>
    </rPh>
    <rPh sb="5" eb="6">
      <t>シャ</t>
    </rPh>
    <phoneticPr fontId="1"/>
  </si>
  <si>
    <t>立替金請求書（税抜き・3者間取引のサンプル）</t>
    <rPh sb="0" eb="3">
      <t>タテカエキン</t>
    </rPh>
    <rPh sb="3" eb="6">
      <t>セイキュウショ</t>
    </rPh>
    <rPh sb="7" eb="9">
      <t>ゼイヌ</t>
    </rPh>
    <phoneticPr fontId="4"/>
  </si>
  <si>
    <t>立替金請求書（税込み・3者間取引のサンプル）</t>
    <rPh sb="0" eb="3">
      <t>タテカエキン</t>
    </rPh>
    <rPh sb="3" eb="6">
      <t>セイキュウショ</t>
    </rPh>
    <rPh sb="7" eb="9">
      <t>ゼイコ</t>
    </rPh>
    <phoneticPr fontId="4"/>
  </si>
  <si>
    <t>内  訳  明  細  書（3者間取引のサンプル）</t>
    <rPh sb="0" eb="4">
      <t>ウチワケ</t>
    </rPh>
    <rPh sb="6" eb="10">
      <t>メイサイ</t>
    </rPh>
    <rPh sb="12" eb="13">
      <t>ショ</t>
    </rPh>
    <phoneticPr fontId="4"/>
  </si>
  <si>
    <t>CTI⇒基金への申し送り事項</t>
    <rPh sb="4" eb="6">
      <t>キキン</t>
    </rPh>
    <rPh sb="8" eb="9">
      <t>モウ</t>
    </rPh>
    <rPh sb="10" eb="11">
      <t>オク</t>
    </rPh>
    <rPh sb="12" eb="14">
      <t>ジコウ</t>
    </rPh>
    <phoneticPr fontId="1"/>
  </si>
  <si>
    <t>基金への確認</t>
    <rPh sb="4" eb="6">
      <t>カクニン</t>
    </rPh>
    <phoneticPr fontId="1"/>
  </si>
  <si>
    <t>	基金に要相談</t>
  </si>
  <si>
    <t>	内訳明細不要では？とのことなので、対応するかは基金に要確認</t>
  </si>
  <si>
    <t>	基金に要相談。今の方がわかりやすい気がしますが、、、</t>
  </si>
  <si>
    <t>	基金に要相談。どこか（鑑）に記載があれば、適格請求書の条件は満たすと理解しているので、明細部に記載は不要と認識していますが、あっていますでしょうか。（仮に明細部に書く場合は、他の業務の帳票レイアウトも同に修正が必要）</t>
    <rPh sb="13" eb="14">
      <t>カガミ</t>
    </rPh>
    <rPh sb="16" eb="18">
      <t>キサイ</t>
    </rPh>
    <rPh sb="23" eb="25">
      <t>テキカク</t>
    </rPh>
    <rPh sb="25" eb="28">
      <t>セイキュウショ</t>
    </rPh>
    <rPh sb="29" eb="31">
      <t>ジョウケン</t>
    </rPh>
    <rPh sb="32" eb="33">
      <t>ミ</t>
    </rPh>
    <rPh sb="36" eb="38">
      <t>リカイ</t>
    </rPh>
    <rPh sb="45" eb="47">
      <t>メイサイ</t>
    </rPh>
    <rPh sb="47" eb="48">
      <t>ブ</t>
    </rPh>
    <rPh sb="49" eb="51">
      <t>キサイ</t>
    </rPh>
    <rPh sb="52" eb="54">
      <t>フヨウ</t>
    </rPh>
    <rPh sb="55" eb="57">
      <t>ニンシキ</t>
    </rPh>
    <rPh sb="77" eb="78">
      <t>カリ</t>
    </rPh>
    <rPh sb="79" eb="81">
      <t>メイサイ</t>
    </rPh>
    <rPh sb="81" eb="82">
      <t>ブ</t>
    </rPh>
    <rPh sb="83" eb="84">
      <t>カ</t>
    </rPh>
    <rPh sb="85" eb="87">
      <t>バアイ</t>
    </rPh>
    <rPh sb="89" eb="90">
      <t>ホカ</t>
    </rPh>
    <rPh sb="91" eb="93">
      <t>ギョウム</t>
    </rPh>
    <rPh sb="94" eb="96">
      <t>チョウヒョウ</t>
    </rPh>
    <rPh sb="104" eb="106">
      <t>シュウセイ</t>
    </rPh>
    <rPh sb="107" eb="109">
      <t>ヒツヨウ</t>
    </rPh>
    <phoneticPr fontId="1"/>
  </si>
  <si>
    <t>	基金に要相談。ご指摘のとおりですが、取引番号は削除してもよろしいのでしょうか？（西村に確認？）</t>
    <rPh sb="10" eb="12">
      <t>シテキ</t>
    </rPh>
    <rPh sb="20" eb="24">
      <t>トリヒキバンゴウ</t>
    </rPh>
    <rPh sb="25" eb="27">
      <t>サクジョ</t>
    </rPh>
    <rPh sb="45" eb="47">
      <t>カクニン</t>
    </rPh>
    <phoneticPr fontId="1"/>
  </si>
  <si>
    <t>	基金に要相談。現在は税込みで作成していますが、新たに税抜きで作成するのは大変かつ再度お目通しが必要なため、出来れば税込みのままとさせていただきたいと思います。</t>
    <rPh sb="9" eb="11">
      <t>ゲンザイ</t>
    </rPh>
    <rPh sb="12" eb="14">
      <t>ゼイコ</t>
    </rPh>
    <rPh sb="16" eb="18">
      <t>サクセイ</t>
    </rPh>
    <rPh sb="25" eb="26">
      <t>アラ</t>
    </rPh>
    <rPh sb="28" eb="30">
      <t>ゼイヌ</t>
    </rPh>
    <rPh sb="32" eb="34">
      <t>サクセイ</t>
    </rPh>
    <rPh sb="38" eb="40">
      <t>タイヘン</t>
    </rPh>
    <rPh sb="42" eb="44">
      <t>サイド</t>
    </rPh>
    <rPh sb="45" eb="47">
      <t>メドオ</t>
    </rPh>
    <rPh sb="49" eb="51">
      <t>ヒツヨウ</t>
    </rPh>
    <rPh sb="55" eb="57">
      <t>デキ</t>
    </rPh>
    <rPh sb="59" eb="61">
      <t>ゼイコ</t>
    </rPh>
    <rPh sb="76" eb="77">
      <t>オモ</t>
    </rPh>
    <phoneticPr fontId="1"/>
  </si>
  <si>
    <t>	基金に要相談。修正イメージが不明</t>
    <rPh sb="9" eb="11">
      <t>シュウセイ</t>
    </rPh>
    <rPh sb="16" eb="18">
      <t>フメイ</t>
    </rPh>
    <phoneticPr fontId="1"/>
  </si>
  <si>
    <t>	基金に要相談。No.10の方針決定後に作業</t>
    <rPh sb="21" eb="23">
      <t>サギョウ</t>
    </rPh>
    <phoneticPr fontId="1"/>
  </si>
  <si>
    <t>	基金に要相談。ご指摘のとおりですが、注文番号は削除してもよろしいのでしょうか？（西村に確認？）</t>
    <rPh sb="10" eb="12">
      <t>シテキ</t>
    </rPh>
    <rPh sb="25" eb="27">
      <t>サクジョ</t>
    </rPh>
    <rPh sb="45" eb="47">
      <t>カクニン</t>
    </rPh>
    <phoneticPr fontId="1"/>
  </si>
  <si>
    <t>	基金に要相談。ご提案なので、余力があれば修正する方針とさせてください。</t>
    <rPh sb="16" eb="18">
      <t>ヨリョク</t>
    </rPh>
    <rPh sb="22" eb="24">
      <t>シュウセイ</t>
    </rPh>
    <rPh sb="26" eb="28">
      <t>ホウシン</t>
    </rPh>
    <phoneticPr fontId="1"/>
  </si>
  <si>
    <t>基金回答</t>
    <rPh sb="0" eb="2">
      <t>キキン</t>
    </rPh>
    <phoneticPr fontId="1"/>
  </si>
  <si>
    <t>規格・仕様・摘要　　　</t>
    <rPh sb="0" eb="2">
      <t>キカク</t>
    </rPh>
    <rPh sb="3" eb="5">
      <t>シヨウ</t>
    </rPh>
    <rPh sb="6" eb="8">
      <t>テキヨウ</t>
    </rPh>
    <phoneticPr fontId="1"/>
  </si>
  <si>
    <t>　　請求書（サンプル）</t>
    <phoneticPr fontId="1"/>
  </si>
  <si>
    <t>内訳明細書（サンプル）</t>
    <rPh sb="0" eb="2">
      <t>ウチワケ</t>
    </rPh>
    <rPh sb="2" eb="4">
      <t>メイサイ</t>
    </rPh>
    <rPh sb="4" eb="5">
      <t>ショ</t>
    </rPh>
    <phoneticPr fontId="4"/>
  </si>
  <si>
    <t>請求書（税抜き・サンプル）</t>
    <rPh sb="0" eb="1">
      <t>ショウ</t>
    </rPh>
    <rPh sb="1" eb="2">
      <t>モトム</t>
    </rPh>
    <rPh sb="2" eb="3">
      <t>ガキ</t>
    </rPh>
    <rPh sb="4" eb="6">
      <t>ゼイヌ</t>
    </rPh>
    <phoneticPr fontId="4"/>
  </si>
  <si>
    <t>請求書（税込み・サンプル）</t>
    <rPh sb="0" eb="1">
      <t>ショウ</t>
    </rPh>
    <rPh sb="1" eb="2">
      <t>モトム</t>
    </rPh>
    <rPh sb="2" eb="3">
      <t>ガキ</t>
    </rPh>
    <rPh sb="4" eb="6">
      <t>ゼイコ</t>
    </rPh>
    <phoneticPr fontId="4"/>
  </si>
  <si>
    <t>その他事項（サンプル）</t>
    <rPh sb="2" eb="3">
      <t>ホカ</t>
    </rPh>
    <rPh sb="3" eb="4">
      <t>コト</t>
    </rPh>
    <rPh sb="4" eb="5">
      <t>コウ</t>
    </rPh>
    <phoneticPr fontId="1"/>
  </si>
  <si>
    <t>立替金請求書（税込み・2者間取引のサンプル）</t>
    <rPh sb="0" eb="3">
      <t>タテカエキン</t>
    </rPh>
    <rPh sb="3" eb="6">
      <t>セイキュウショ</t>
    </rPh>
    <rPh sb="7" eb="9">
      <t>ゼイコ</t>
    </rPh>
    <phoneticPr fontId="4"/>
  </si>
  <si>
    <t>ガソリン</t>
    <phoneticPr fontId="4"/>
  </si>
  <si>
    <t>軽油</t>
    <phoneticPr fontId="4"/>
  </si>
  <si>
    <t>軽油税</t>
    <phoneticPr fontId="4"/>
  </si>
  <si>
    <t>'ガソリン代</t>
  </si>
  <si>
    <t>ガソリン代</t>
    <phoneticPr fontId="4"/>
  </si>
  <si>
    <t>駐車場代</t>
    <phoneticPr fontId="1"/>
  </si>
  <si>
    <t>安全保護具</t>
    <phoneticPr fontId="1"/>
  </si>
  <si>
    <t>1 型枠工事</t>
    <phoneticPr fontId="1"/>
  </si>
  <si>
    <t>工事・納入開始日</t>
  </si>
  <si>
    <t>xxxxxxxxxxxx</t>
  </si>
  <si>
    <t xml:space="preserve">〒   </t>
  </si>
  <si>
    <t>000-0000</t>
  </si>
  <si>
    <t xml:space="preserve">住所    </t>
  </si>
  <si>
    <t>東京都港区新橋２－６－２　●●ビル</t>
  </si>
  <si>
    <t>〇〇営業所</t>
  </si>
  <si>
    <t>〇〇　〇〇</t>
  </si>
  <si>
    <t>03-3595-xxxx</t>
  </si>
  <si>
    <t>非課税</t>
    <rPh sb="0" eb="3">
      <t>ヒカゼイ</t>
    </rPh>
    <phoneticPr fontId="30"/>
  </si>
  <si>
    <t>0％</t>
    <phoneticPr fontId="1"/>
  </si>
  <si>
    <t>8％</t>
    <phoneticPr fontId="1"/>
  </si>
  <si>
    <t>10％</t>
    <phoneticPr fontId="1"/>
  </si>
  <si>
    <t>軽減</t>
    <phoneticPr fontId="30"/>
  </si>
  <si>
    <t>課税区分</t>
    <rPh sb="0" eb="4">
      <t>カゼイクブン</t>
    </rPh>
    <phoneticPr fontId="30"/>
  </si>
  <si>
    <t>消費税率</t>
    <rPh sb="0" eb="3">
      <t>ショウヒゼイ</t>
    </rPh>
    <rPh sb="3" eb="4">
      <t>リツ</t>
    </rPh>
    <phoneticPr fontId="1"/>
  </si>
  <si>
    <t>課税</t>
    <rPh sb="0" eb="1">
      <t>カ</t>
    </rPh>
    <phoneticPr fontId="4"/>
  </si>
  <si>
    <t>非課税</t>
    <rPh sb="0" eb="1">
      <t>ヒ</t>
    </rPh>
    <rPh sb="1" eb="3">
      <t>カゼイ</t>
    </rPh>
    <phoneticPr fontId="30"/>
  </si>
  <si>
    <t>消費税率</t>
    <rPh sb="0" eb="4">
      <t>ショウヒゼイリツ</t>
    </rPh>
    <phoneticPr fontId="1"/>
  </si>
  <si>
    <t>請求年月日</t>
    <rPh sb="0" eb="5">
      <t>セイキュウネンガッピ</t>
    </rPh>
    <phoneticPr fontId="1"/>
  </si>
  <si>
    <t>（内：課税10％：4,427円、軽減8％：12円）</t>
    <phoneticPr fontId="1"/>
  </si>
  <si>
    <t>（内：課税10％：4,427円、軽減8％：12円）</t>
    <phoneticPr fontId="30"/>
  </si>
  <si>
    <t>仮設リース品</t>
    <rPh sb="0" eb="2">
      <t>カセツ</t>
    </rPh>
    <rPh sb="5" eb="6">
      <t>ヒン</t>
    </rPh>
    <phoneticPr fontId="1"/>
  </si>
  <si>
    <t>原価細目</t>
    <phoneticPr fontId="1"/>
  </si>
  <si>
    <t>今回迄累積出来高数量</t>
    <rPh sb="0" eb="3">
      <t>コンカイマデ</t>
    </rPh>
    <rPh sb="3" eb="5">
      <t>ルイセキ</t>
    </rPh>
    <rPh sb="5" eb="8">
      <t>デキダカ</t>
    </rPh>
    <rPh sb="8" eb="10">
      <t>スウリョウ</t>
    </rPh>
    <phoneticPr fontId="1"/>
  </si>
  <si>
    <t>今回迄累積出来高金額</t>
    <rPh sb="0" eb="3">
      <t>コンカイマデ</t>
    </rPh>
    <rPh sb="3" eb="5">
      <t>ルイセキ</t>
    </rPh>
    <rPh sb="5" eb="8">
      <t>デキダカ</t>
    </rPh>
    <rPh sb="8" eb="10">
      <t>キンガク</t>
    </rPh>
    <phoneticPr fontId="1"/>
  </si>
  <si>
    <t>課税10％：3,666円</t>
    <phoneticPr fontId="1"/>
  </si>
  <si>
    <t>Txxxxxxxx</t>
    <phoneticPr fontId="4"/>
  </si>
  <si>
    <t>その他JV構成企業名</t>
    <rPh sb="2" eb="3">
      <t>ホカ</t>
    </rPh>
    <rPh sb="5" eb="7">
      <t>コウセイ</t>
    </rPh>
    <rPh sb="7" eb="9">
      <t>キギョウ</t>
    </rPh>
    <rPh sb="9" eb="10">
      <t>メイ</t>
    </rPh>
    <phoneticPr fontId="4"/>
  </si>
  <si>
    <t>明細単価</t>
    <phoneticPr fontId="1"/>
  </si>
  <si>
    <t>明細数量単位</t>
    <phoneticPr fontId="1"/>
  </si>
  <si>
    <t xml:space="preserve">      [1214]規格･仕様･摘要1</t>
  </si>
  <si>
    <t>[1213]品名･名称1</t>
  </si>
  <si>
    <t>[1213]品名･名称2</t>
  </si>
  <si>
    <t>[1214]規格･仕様･摘要2</t>
  </si>
  <si>
    <r>
      <t xml:space="preserve">普通型枠(材)                                        　　　  </t>
    </r>
    <r>
      <rPr>
        <sz val="11"/>
        <color rgb="FF0070C0"/>
        <rFont val="Yu Gothic"/>
        <family val="3"/>
        <charset val="128"/>
        <scheme val="minor"/>
      </rPr>
      <t xml:space="preserve"> [1213]品名･名称2</t>
    </r>
    <phoneticPr fontId="1"/>
  </si>
  <si>
    <t>[1214]規格･仕様･摘要1</t>
  </si>
  <si>
    <r>
      <t xml:space="preserve">                                　　　         </t>
    </r>
    <r>
      <rPr>
        <sz val="11"/>
        <color rgb="FF0070C0"/>
        <rFont val="Yu Gothic"/>
        <family val="3"/>
        <charset val="128"/>
        <scheme val="minor"/>
      </rPr>
      <t xml:space="preserve"> [1214]規格･仕様･摘要1+2</t>
    </r>
    <phoneticPr fontId="1"/>
  </si>
  <si>
    <r>
      <rPr>
        <sz val="11"/>
        <color theme="1"/>
        <rFont val="Yu Gothic"/>
        <family val="3"/>
        <charset val="128"/>
        <scheme val="minor"/>
      </rPr>
      <t xml:space="preserve">基礎 </t>
    </r>
    <r>
      <rPr>
        <sz val="11"/>
        <color rgb="FF0070C0"/>
        <rFont val="Yu Gothic"/>
        <family val="3"/>
        <charset val="128"/>
        <scheme val="minor"/>
      </rPr>
      <t xml:space="preserve">                                                                      [1213]品名･名称1</t>
    </r>
    <phoneticPr fontId="1"/>
  </si>
  <si>
    <t>基礎</t>
    <phoneticPr fontId="1"/>
  </si>
  <si>
    <t>小計</t>
    <rPh sb="0" eb="1">
      <t>ショウケイ</t>
    </rPh>
    <phoneticPr fontId="1"/>
  </si>
  <si>
    <t>適格請求書発行事業者</t>
    <rPh sb="0" eb="2">
      <t>テキカク</t>
    </rPh>
    <rPh sb="2" eb="5">
      <t>セイキュウショ</t>
    </rPh>
    <rPh sb="5" eb="7">
      <t>ハッコウ</t>
    </rPh>
    <rPh sb="7" eb="10">
      <t>ジギョウシャ</t>
    </rPh>
    <phoneticPr fontId="1"/>
  </si>
  <si>
    <t>同上</t>
    <rPh sb="0" eb="2">
      <t>ドウジョウ</t>
    </rPh>
    <phoneticPr fontId="1"/>
  </si>
  <si>
    <t>No.</t>
    <phoneticPr fontId="1"/>
  </si>
  <si>
    <t>工事請負契約外　明細（レンタル･リース等の例）</t>
    <rPh sb="19" eb="20">
      <t>トウ</t>
    </rPh>
    <rPh sb="21" eb="22">
      <t>レイ</t>
    </rPh>
    <phoneticPr fontId="1"/>
  </si>
  <si>
    <t>工事請負契約外　明細（レンタル･リース等の例）　残数表示ver.</t>
    <rPh sb="24" eb="26">
      <t>ザンスウ</t>
    </rPh>
    <rPh sb="26" eb="28">
      <t>ヒョウジ</t>
    </rPh>
    <phoneticPr fontId="1"/>
  </si>
  <si>
    <t>2021年12月10日</t>
    <phoneticPr fontId="30"/>
  </si>
  <si>
    <t>振興ホームセンター株式会社</t>
    <phoneticPr fontId="30"/>
  </si>
  <si>
    <t>〇〇店</t>
    <rPh sb="2" eb="3">
      <t>ミセ</t>
    </rPh>
    <phoneticPr fontId="30"/>
  </si>
  <si>
    <t>東京都センター工事</t>
    <phoneticPr fontId="30"/>
  </si>
  <si>
    <t>物品</t>
    <rPh sb="0" eb="2">
      <t>ブッピン</t>
    </rPh>
    <phoneticPr fontId="30"/>
  </si>
  <si>
    <t>請求年月日　2021年12月10日</t>
    <rPh sb="0" eb="3">
      <t>セイキュウネンガッピ</t>
    </rPh>
    <phoneticPr fontId="4"/>
  </si>
  <si>
    <t>防災シート　１．８ｍ×５．４ｍ</t>
    <rPh sb="0" eb="1">
      <t>ボウサイ</t>
    </rPh>
    <phoneticPr fontId="1"/>
  </si>
  <si>
    <t>養生用コンパネ</t>
    <rPh sb="0" eb="1">
      <t>ヨウジョウ</t>
    </rPh>
    <rPh sb="1" eb="2">
      <t>ヨウ</t>
    </rPh>
    <phoneticPr fontId="1"/>
  </si>
  <si>
    <t>投光器　３芯３００W　５ｍコード付</t>
    <rPh sb="0" eb="1">
      <t>ヒカリ</t>
    </rPh>
    <rPh sb="1" eb="2">
      <t>ウツワ</t>
    </rPh>
    <rPh sb="4" eb="5">
      <t>シン</t>
    </rPh>
    <rPh sb="15" eb="16">
      <t>ツ</t>
    </rPh>
    <phoneticPr fontId="1"/>
  </si>
  <si>
    <t>塩ビ波板　乳白色　６尺（ｔ０．６）</t>
    <rPh sb="1" eb="2">
      <t>ナミ</t>
    </rPh>
    <rPh sb="2" eb="3">
      <t>イタ</t>
    </rPh>
    <rPh sb="4" eb="7">
      <t>ニュウハクショク</t>
    </rPh>
    <rPh sb="9" eb="10">
      <t>シャク</t>
    </rPh>
    <phoneticPr fontId="1"/>
  </si>
  <si>
    <t>ベニヤ　２．５ｍ</t>
    <phoneticPr fontId="1"/>
  </si>
  <si>
    <t>ポリ連結傘釘　３８　セット釘（９本組）</t>
    <rPh sb="1" eb="3">
      <t>レンケツ</t>
    </rPh>
    <rPh sb="3" eb="4">
      <t>カサ</t>
    </rPh>
    <rPh sb="4" eb="5">
      <t>クギ</t>
    </rPh>
    <rPh sb="12" eb="13">
      <t>クギ</t>
    </rPh>
    <rPh sb="15" eb="16">
      <t>ホン</t>
    </rPh>
    <rPh sb="16" eb="17">
      <t>クミ</t>
    </rPh>
    <phoneticPr fontId="1"/>
  </si>
  <si>
    <t>桟木（東）</t>
    <rPh sb="0" eb="1">
      <t>キ</t>
    </rPh>
    <rPh sb="2" eb="3">
      <t>ヒガシ</t>
    </rPh>
    <phoneticPr fontId="1"/>
  </si>
  <si>
    <t>オートカバー　L</t>
    <phoneticPr fontId="1"/>
  </si>
  <si>
    <t>オートカバー　LL</t>
    <phoneticPr fontId="1"/>
  </si>
  <si>
    <t>'駐車場代</t>
  </si>
  <si>
    <t>飲食代</t>
    <phoneticPr fontId="30"/>
  </si>
  <si>
    <t>適格請求書発行事業者登録番号：Txxxxxxx1</t>
    <phoneticPr fontId="1"/>
  </si>
  <si>
    <t>適格請求書発行事業者登録番号：Txxxxxxx3</t>
    <phoneticPr fontId="1"/>
  </si>
  <si>
    <t>免税事業者</t>
    <phoneticPr fontId="1"/>
  </si>
  <si>
    <t>課税8% 消費税額　800円</t>
    <rPh sb="0" eb="2">
      <t>カゼイ</t>
    </rPh>
    <rPh sb="5" eb="7">
      <t>ショウヒ</t>
    </rPh>
    <rPh sb="7" eb="8">
      <t>ガク</t>
    </rPh>
    <phoneticPr fontId="1"/>
  </si>
  <si>
    <t>振興駐車場社</t>
    <phoneticPr fontId="1"/>
  </si>
  <si>
    <t>基金食品店</t>
    <phoneticPr fontId="1"/>
  </si>
  <si>
    <t>基金産廃処理社</t>
    <phoneticPr fontId="1"/>
  </si>
  <si>
    <t>基金商店</t>
    <phoneticPr fontId="1"/>
  </si>
  <si>
    <t>同上</t>
    <rPh sb="0" eb="2">
      <t>ドウウエ</t>
    </rPh>
    <phoneticPr fontId="1"/>
  </si>
  <si>
    <t>課税10% 請求金額（税抜き）　13,333円</t>
    <rPh sb="0" eb="2">
      <t>カゼイ</t>
    </rPh>
    <rPh sb="6" eb="8">
      <t>セイキュウ</t>
    </rPh>
    <rPh sb="8" eb="10">
      <t>キンガク</t>
    </rPh>
    <rPh sb="11" eb="13">
      <t>ゼイヌ</t>
    </rPh>
    <rPh sb="20" eb="21">
      <t>エン</t>
    </rPh>
    <phoneticPr fontId="1"/>
  </si>
  <si>
    <t>適格請求書発行事業者</t>
    <phoneticPr fontId="1"/>
  </si>
  <si>
    <t>課税10% 消費税額　1,333円</t>
    <phoneticPr fontId="1"/>
  </si>
  <si>
    <t>課税10% 請求金額（税抜き）　10,000円</t>
    <phoneticPr fontId="1"/>
  </si>
  <si>
    <t>課税10% （税抜き）　13,333円</t>
    <rPh sb="0" eb="2">
      <t>カゼイ</t>
    </rPh>
    <phoneticPr fontId="1"/>
  </si>
  <si>
    <t>課税8%（税抜き）　10,000円</t>
    <rPh sb="0" eb="1">
      <t>カゼイ</t>
    </rPh>
    <phoneticPr fontId="1"/>
  </si>
  <si>
    <t>課税10% 消費税額　1,000円</t>
    <phoneticPr fontId="1"/>
  </si>
  <si>
    <t>物品調達</t>
    <rPh sb="0" eb="4">
      <t>ブッピンチョウタツ</t>
    </rPh>
    <phoneticPr fontId="1"/>
  </si>
  <si>
    <t>課税10% 消費税額　1,333円</t>
    <rPh sb="0" eb="2">
      <t>カゼイ</t>
    </rPh>
    <rPh sb="6" eb="8">
      <t>ショウヒ</t>
    </rPh>
    <rPh sb="8" eb="9">
      <t>ガク</t>
    </rPh>
    <phoneticPr fontId="1"/>
  </si>
  <si>
    <t>50%</t>
    <phoneticPr fontId="1"/>
  </si>
  <si>
    <t>基礎   　　　　       [1213]品名･名称1</t>
  </si>
  <si>
    <t>普通型枠(材)   　　　             [1213]2</t>
  </si>
  <si>
    <t>m2</t>
    <phoneticPr fontId="1"/>
  </si>
  <si>
    <t>m2</t>
    <phoneticPr fontId="80"/>
  </si>
  <si>
    <t>出来高請求書　当月査定方式　内訳明細①　　※明細はA～D方式ですべて同じ</t>
    <rPh sb="0" eb="3">
      <t>デキダカ</t>
    </rPh>
    <rPh sb="3" eb="6">
      <t>セイキュウショ</t>
    </rPh>
    <rPh sb="7" eb="9">
      <t>トウゲツ</t>
    </rPh>
    <rPh sb="9" eb="11">
      <t>サテイ</t>
    </rPh>
    <rPh sb="11" eb="13">
      <t>ホウシキ</t>
    </rPh>
    <rPh sb="14" eb="18">
      <t>ウチワケメイサイ</t>
    </rPh>
    <phoneticPr fontId="1"/>
  </si>
  <si>
    <t>出来高請求書　累積査定方式　内訳明細①　　※明細はA～D方式ですべて同じ</t>
    <rPh sb="0" eb="3">
      <t>デキダカ</t>
    </rPh>
    <rPh sb="3" eb="6">
      <t>セイキュウショ</t>
    </rPh>
    <rPh sb="7" eb="9">
      <t>ルイセキ</t>
    </rPh>
    <rPh sb="9" eb="11">
      <t>サテイ</t>
    </rPh>
    <rPh sb="11" eb="13">
      <t>ホウシキ</t>
    </rPh>
    <rPh sb="14" eb="16">
      <t>ウチワケ</t>
    </rPh>
    <rPh sb="16" eb="18">
      <t>メイサイ</t>
    </rPh>
    <rPh sb="22" eb="24">
      <t>メイサイ</t>
    </rPh>
    <rPh sb="28" eb="30">
      <t>ホウシキ</t>
    </rPh>
    <rPh sb="34" eb="35">
      <t>オナ</t>
    </rPh>
    <phoneticPr fontId="1"/>
  </si>
  <si>
    <t>出来高請求書　累積査定方式　内訳明細②　　※明細はA～D方式ですべて同じ</t>
    <phoneticPr fontId="1"/>
  </si>
  <si>
    <t>当月出来高</t>
    <rPh sb="0" eb="2">
      <t>トウゲツ</t>
    </rPh>
    <rPh sb="2" eb="5">
      <t>デキダカ</t>
    </rPh>
    <phoneticPr fontId="1"/>
  </si>
  <si>
    <t>今回迄累積出来高</t>
    <rPh sb="0" eb="2">
      <t>トウゲツ</t>
    </rPh>
    <phoneticPr fontId="1"/>
  </si>
  <si>
    <t>当月査定方式</t>
    <rPh sb="0" eb="2">
      <t>トウゲツ</t>
    </rPh>
    <rPh sb="2" eb="4">
      <t>サテイ</t>
    </rPh>
    <rPh sb="4" eb="6">
      <t>ホウシキ</t>
    </rPh>
    <phoneticPr fontId="1"/>
  </si>
  <si>
    <t>単位</t>
    <phoneticPr fontId="1"/>
  </si>
  <si>
    <t>出来高率</t>
    <phoneticPr fontId="1"/>
  </si>
  <si>
    <t>前回迄累積出来高金額</t>
    <phoneticPr fontId="1"/>
  </si>
  <si>
    <t>累積査定方式</t>
    <rPh sb="0" eb="6">
      <t>ルイセキサテイホウシキ</t>
    </rPh>
    <phoneticPr fontId="1"/>
  </si>
  <si>
    <t>(小計)</t>
    <phoneticPr fontId="1"/>
  </si>
  <si>
    <t>ねじなし電線管</t>
    <rPh sb="3" eb="5">
      <t>デンセン</t>
    </rPh>
    <rPh sb="5" eb="6">
      <t>クダ</t>
    </rPh>
    <phoneticPr fontId="1"/>
  </si>
  <si>
    <t>E（２５）</t>
    <phoneticPr fontId="1"/>
  </si>
  <si>
    <t>ケーブルラック</t>
    <phoneticPr fontId="1"/>
  </si>
  <si>
    <t>セパレータ</t>
    <phoneticPr fontId="1"/>
  </si>
  <si>
    <t xml:space="preserve">'EM-CEEケーブル   </t>
  </si>
  <si>
    <t>同上付属品</t>
    <rPh sb="0" eb="1">
      <t>ドウジョウ</t>
    </rPh>
    <rPh sb="1" eb="4">
      <t>フゾクヒン</t>
    </rPh>
    <phoneticPr fontId="1"/>
  </si>
  <si>
    <r>
      <rPr>
        <sz val="11"/>
        <rFont val="Yu Gothic"/>
        <family val="3"/>
        <charset val="128"/>
        <scheme val="minor"/>
      </rPr>
      <t xml:space="preserve">EM-IE電線　 　 </t>
    </r>
    <r>
      <rPr>
        <sz val="11"/>
        <color rgb="FF0070C0"/>
        <rFont val="Yu Gothic"/>
        <family val="3"/>
        <charset val="128"/>
        <scheme val="minor"/>
      </rPr>
      <t>　'[1213]品名･名称1</t>
    </r>
    <rPh sb="4" eb="6">
      <t>デンセン</t>
    </rPh>
    <phoneticPr fontId="1"/>
  </si>
  <si>
    <t>２００°ー１C</t>
    <phoneticPr fontId="1"/>
  </si>
  <si>
    <t>２．０°ー２C</t>
    <phoneticPr fontId="1"/>
  </si>
  <si>
    <t>４００×７０</t>
    <phoneticPr fontId="1"/>
  </si>
  <si>
    <t>４００×７０L型</t>
    <rPh sb="6" eb="7">
      <t>ガタ</t>
    </rPh>
    <phoneticPr fontId="1"/>
  </si>
  <si>
    <t>H＝７０</t>
    <phoneticPr fontId="1"/>
  </si>
  <si>
    <t>m</t>
    <phoneticPr fontId="1"/>
  </si>
  <si>
    <t>当月出来高金額</t>
    <rPh sb="0" eb="2">
      <t>トウゲツ</t>
    </rPh>
    <rPh sb="2" eb="5">
      <t>デキダカ</t>
    </rPh>
    <rPh sb="5" eb="7">
      <t>キンガク</t>
    </rPh>
    <phoneticPr fontId="1"/>
  </si>
  <si>
    <t>今回迄累積出来高金額</t>
    <rPh sb="0" eb="2">
      <t>コンカイ</t>
    </rPh>
    <rPh sb="2" eb="3">
      <t>マデ</t>
    </rPh>
    <rPh sb="3" eb="5">
      <t>ルイセキ</t>
    </rPh>
    <rPh sb="5" eb="8">
      <t>デキダカ</t>
    </rPh>
    <rPh sb="8" eb="10">
      <t>キンガク</t>
    </rPh>
    <phoneticPr fontId="1"/>
  </si>
  <si>
    <r>
      <rPr>
        <sz val="11"/>
        <rFont val="Yu Gothic"/>
        <family val="3"/>
        <charset val="128"/>
        <scheme val="minor"/>
      </rPr>
      <t>EM-IE電線</t>
    </r>
    <rPh sb="5" eb="7">
      <t>デンセン</t>
    </rPh>
    <phoneticPr fontId="1"/>
  </si>
  <si>
    <t>¥2,612,701</t>
  </si>
  <si>
    <t>¥2,612,702</t>
  </si>
  <si>
    <t>¥2,612,703</t>
  </si>
  <si>
    <t>¥2,612,704</t>
  </si>
  <si>
    <t>¥2,612,705</t>
  </si>
  <si>
    <t>軽減8% 消費税額　800円</t>
    <rPh sb="0" eb="2">
      <t>ケイゲン</t>
    </rPh>
    <rPh sb="5" eb="7">
      <t>ショウヒ</t>
    </rPh>
    <rPh sb="7" eb="8">
      <t>ガク</t>
    </rPh>
    <phoneticPr fontId="1"/>
  </si>
  <si>
    <t>軽減8%（税抜き）　10,000円</t>
    <rPh sb="0" eb="2">
      <t>ケイゲン</t>
    </rPh>
    <phoneticPr fontId="1"/>
  </si>
  <si>
    <t>適格請求書発行事業者</t>
    <rPh sb="0" eb="5">
      <t>テキカクセイキュウショ</t>
    </rPh>
    <rPh sb="5" eb="10">
      <t>ハッコウジギョウシャ</t>
    </rPh>
    <phoneticPr fontId="1"/>
  </si>
  <si>
    <t>不課税</t>
    <rPh sb="0" eb="3">
      <t>フカゼイ</t>
    </rPh>
    <phoneticPr fontId="30"/>
  </si>
  <si>
    <t>発注者コード</t>
    <phoneticPr fontId="1"/>
  </si>
  <si>
    <t>受注者コード</t>
    <phoneticPr fontId="1"/>
  </si>
  <si>
    <t>適格請求書発行事業者登録番号：免税事業者</t>
    <rPh sb="15" eb="20">
      <t>メンゼイジギョウシャ</t>
    </rPh>
    <phoneticPr fontId="1"/>
  </si>
  <si>
    <t>仕入先：基金食品店</t>
    <rPh sb="0" eb="2">
      <t>シイ</t>
    </rPh>
    <rPh sb="3" eb="5">
      <t>キキン</t>
    </rPh>
    <rPh sb="5" eb="8">
      <t>ショクヒンテン</t>
    </rPh>
    <phoneticPr fontId="1"/>
  </si>
  <si>
    <t>不課税</t>
    <rPh sb="0" eb="1">
      <t>フ</t>
    </rPh>
    <rPh sb="1" eb="3">
      <t>カゼイ</t>
    </rPh>
    <phoneticPr fontId="4"/>
  </si>
  <si>
    <t>飲食代　　　（軽減税率）</t>
    <rPh sb="7" eb="9">
      <t>ケイゲン</t>
    </rPh>
    <rPh sb="9" eb="11">
      <t>ゼイリツ</t>
    </rPh>
    <phoneticPr fontId="30"/>
  </si>
  <si>
    <t>仕入先：基金商店</t>
    <rPh sb="0" eb="2">
      <t>シイレ</t>
    </rPh>
    <rPh sb="6" eb="8">
      <t>ショウテン</t>
    </rPh>
    <phoneticPr fontId="1"/>
  </si>
  <si>
    <t>仕入先：振興駐車場社</t>
    <rPh sb="0" eb="2">
      <t>シイ</t>
    </rPh>
    <rPh sb="9" eb="10">
      <t>シャ</t>
    </rPh>
    <phoneticPr fontId="1"/>
  </si>
  <si>
    <t>仕入先：基金産廃処理社</t>
    <rPh sb="0" eb="3">
      <t>シイレサキ</t>
    </rPh>
    <phoneticPr fontId="1"/>
  </si>
  <si>
    <t>105-0015</t>
  </si>
  <si>
    <t>105-0015</t>
    <phoneticPr fontId="1"/>
  </si>
  <si>
    <t>仕入先：基金産廃処理社</t>
    <phoneticPr fontId="1"/>
  </si>
  <si>
    <t>仕入先：振興駐車場社</t>
    <rPh sb="8" eb="9">
      <t>シャ</t>
    </rPh>
    <phoneticPr fontId="1"/>
  </si>
  <si>
    <t>仕入先：基金商店</t>
    <rPh sb="5" eb="7">
      <t>ショウテン</t>
    </rPh>
    <phoneticPr fontId="1"/>
  </si>
  <si>
    <t>仕入先：基金食品店</t>
    <rPh sb="2" eb="4">
      <t>キキン</t>
    </rPh>
    <rPh sb="4" eb="7">
      <t>ショクヒンテン</t>
    </rPh>
    <phoneticPr fontId="1"/>
  </si>
  <si>
    <t>枚日</t>
    <rPh sb="0" eb="1">
      <t>ニチ</t>
    </rPh>
    <phoneticPr fontId="1"/>
  </si>
  <si>
    <t>コーヒー（持ち帰り）</t>
    <phoneticPr fontId="4"/>
  </si>
  <si>
    <t>台日</t>
    <phoneticPr fontId="1"/>
  </si>
  <si>
    <t>個月</t>
    <rPh sb="0" eb="1">
      <t>ツキ</t>
    </rPh>
    <phoneticPr fontId="1"/>
  </si>
  <si>
    <t>前回迄累積出来高数量</t>
    <phoneticPr fontId="1"/>
  </si>
  <si>
    <t>課税区分/消費税率</t>
    <rPh sb="0" eb="2">
      <t>カゼイ</t>
    </rPh>
    <rPh sb="2" eb="4">
      <t>クブン</t>
    </rPh>
    <rPh sb="5" eb="8">
      <t>ショウヒゼイ</t>
    </rPh>
    <rPh sb="8" eb="9">
      <t>リツ</t>
    </rPh>
    <phoneticPr fontId="30"/>
  </si>
  <si>
    <t>登録番号</t>
    <phoneticPr fontId="1"/>
  </si>
  <si>
    <t>発注者コード</t>
    <phoneticPr fontId="1"/>
  </si>
  <si>
    <t>受注者コード</t>
    <phoneticPr fontId="1"/>
  </si>
  <si>
    <t>[1213]品名･名称2</t>
    <phoneticPr fontId="1"/>
  </si>
  <si>
    <r>
      <t xml:space="preserve">普通型枠(材) </t>
    </r>
    <r>
      <rPr>
        <sz val="11"/>
        <color rgb="FF0070C0"/>
        <rFont val="Yu Gothic"/>
        <family val="3"/>
        <charset val="128"/>
        <scheme val="minor"/>
      </rPr>
      <t xml:space="preserve">    [1213]品目・名称2</t>
    </r>
    <rPh sb="18" eb="20">
      <t>ヒンモク</t>
    </rPh>
    <rPh sb="21" eb="23">
      <t>メイショウ</t>
    </rPh>
    <phoneticPr fontId="1"/>
  </si>
  <si>
    <r>
      <rPr>
        <sz val="11"/>
        <color theme="1"/>
        <rFont val="Yu Gothic"/>
        <family val="3"/>
        <charset val="128"/>
        <scheme val="minor"/>
      </rPr>
      <t>基礎   　　　　</t>
    </r>
    <r>
      <rPr>
        <sz val="11"/>
        <color rgb="FFFF0000"/>
        <rFont val="Yu Gothic"/>
        <family val="3"/>
        <charset val="128"/>
        <scheme val="minor"/>
      </rPr>
      <t xml:space="preserve"> </t>
    </r>
    <r>
      <rPr>
        <sz val="11"/>
        <color rgb="FF0070C0"/>
        <rFont val="Yu Gothic"/>
        <family val="3"/>
        <charset val="128"/>
        <scheme val="minor"/>
      </rPr>
      <t xml:space="preserve">  [1213]品名･名称1</t>
    </r>
    <phoneticPr fontId="1"/>
  </si>
  <si>
    <t>課税区分/
消費税率</t>
    <rPh sb="0" eb="2">
      <t>カゼイ</t>
    </rPh>
    <rPh sb="2" eb="4">
      <t>クブン</t>
    </rPh>
    <rPh sb="6" eb="9">
      <t>ショウヒゼイ</t>
    </rPh>
    <rPh sb="9" eb="10">
      <t>リツ</t>
    </rPh>
    <phoneticPr fontId="30"/>
  </si>
  <si>
    <t>工事請負契約外　明細（レンタル･リース等の例､実証実験で使用したレイアウト）</t>
    <rPh sb="19" eb="20">
      <t>トウ</t>
    </rPh>
    <rPh sb="21" eb="22">
      <t>レイ</t>
    </rPh>
    <rPh sb="28" eb="30">
      <t>シヨウ</t>
    </rPh>
    <phoneticPr fontId="1"/>
  </si>
  <si>
    <t>工事請負契約外　明細（レンタル･リース等の例､実証実験で使用したレイアウト）残数表示ver.</t>
    <rPh sb="38" eb="40">
      <t>ザンスウ</t>
    </rPh>
    <rPh sb="40" eb="42">
      <t>ヒョウジ</t>
    </rPh>
    <phoneticPr fontId="1"/>
  </si>
  <si>
    <t>　</t>
    <phoneticPr fontId="1"/>
  </si>
  <si>
    <t>消費税額</t>
    <rPh sb="0" eb="3">
      <t>ショウヒゼイ</t>
    </rPh>
    <rPh sb="3" eb="4">
      <t>ガク</t>
    </rPh>
    <phoneticPr fontId="14"/>
  </si>
  <si>
    <t>立替先：基金産廃処理社</t>
    <rPh sb="0" eb="2">
      <t>タテカエ</t>
    </rPh>
    <phoneticPr fontId="1"/>
  </si>
  <si>
    <t>立替先：振興駐車場社</t>
    <rPh sb="8" eb="9">
      <t>シャ</t>
    </rPh>
    <phoneticPr fontId="1"/>
  </si>
  <si>
    <t>免税事業者</t>
    <rPh sb="0" eb="2">
      <t>メンゼイ</t>
    </rPh>
    <rPh sb="2" eb="5">
      <t>ジギョウシャ</t>
    </rPh>
    <phoneticPr fontId="1"/>
  </si>
  <si>
    <t>立替先：基金商店</t>
    <rPh sb="5" eb="7">
      <t>ショウテン</t>
    </rPh>
    <phoneticPr fontId="1"/>
  </si>
  <si>
    <t>適格請求書発行事業者登録番号：Txxxxxxx2</t>
    <phoneticPr fontId="1"/>
  </si>
  <si>
    <t>立替先：基金食品店</t>
    <rPh sb="2" eb="4">
      <t>キキン</t>
    </rPh>
    <rPh sb="4" eb="7">
      <t>ショクヒンテン</t>
    </rPh>
    <phoneticPr fontId="1"/>
  </si>
  <si>
    <t>課税10% 請求金額（税抜き）　23,333円</t>
    <rPh sb="0" eb="2">
      <t>カゼイ</t>
    </rPh>
    <rPh sb="6" eb="8">
      <t>セイキュウ</t>
    </rPh>
    <rPh sb="8" eb="10">
      <t>キンガク</t>
    </rPh>
    <rPh sb="11" eb="13">
      <t>ゼイヌ</t>
    </rPh>
    <rPh sb="20" eb="21">
      <t>エン</t>
    </rPh>
    <phoneticPr fontId="1"/>
  </si>
  <si>
    <t>課税10% 消費税額　2,333円</t>
    <phoneticPr fontId="1"/>
  </si>
  <si>
    <t>立替金請求書（2者間取引のサンプル・税抜き）</t>
    <phoneticPr fontId="4"/>
  </si>
  <si>
    <t>内訳明細書（2者間取引のサンプル・税抜き）</t>
    <rPh sb="0" eb="2">
      <t>ウチワケ</t>
    </rPh>
    <rPh sb="2" eb="5">
      <t>メイサイショ</t>
    </rPh>
    <rPh sb="7" eb="8">
      <t>シャ</t>
    </rPh>
    <rPh sb="8" eb="9">
      <t>カン</t>
    </rPh>
    <rPh sb="9" eb="11">
      <t>トリヒキ</t>
    </rPh>
    <rPh sb="17" eb="18">
      <t>ゼイ</t>
    </rPh>
    <rPh sb="18" eb="19">
      <t>ヌ</t>
    </rPh>
    <phoneticPr fontId="4"/>
  </si>
  <si>
    <t>立替金請求書（3者間取引のサンプル・発注者側(ゼネコン等)は不課税処理）</t>
    <rPh sb="0" eb="3">
      <t>タテカエキン</t>
    </rPh>
    <rPh sb="3" eb="6">
      <t>セイキュウショ</t>
    </rPh>
    <rPh sb="8" eb="9">
      <t>シャ</t>
    </rPh>
    <rPh sb="9" eb="10">
      <t>カン</t>
    </rPh>
    <rPh sb="10" eb="12">
      <t>トリヒキ</t>
    </rPh>
    <rPh sb="18" eb="21">
      <t>ハッチュウシャ</t>
    </rPh>
    <rPh sb="21" eb="22">
      <t>ガワ</t>
    </rPh>
    <rPh sb="27" eb="28">
      <t>トウ</t>
    </rPh>
    <rPh sb="30" eb="33">
      <t>フカゼイ</t>
    </rPh>
    <rPh sb="33" eb="35">
      <t>ショリ</t>
    </rPh>
    <phoneticPr fontId="4"/>
  </si>
  <si>
    <t>内訳明細書（3者間取引のサンプル・発注者側(ゼネコン等)は課税処理）</t>
    <rPh sb="0" eb="2">
      <t>ウチワケ</t>
    </rPh>
    <rPh sb="2" eb="5">
      <t>メイサイショ</t>
    </rPh>
    <rPh sb="7" eb="8">
      <t>シャ</t>
    </rPh>
    <rPh sb="8" eb="9">
      <t>カン</t>
    </rPh>
    <rPh sb="9" eb="11">
      <t>トリヒキ</t>
    </rPh>
    <rPh sb="17" eb="20">
      <t>ハッチュウシャ</t>
    </rPh>
    <rPh sb="20" eb="21">
      <t>ガワ</t>
    </rPh>
    <rPh sb="26" eb="27">
      <t>トウ</t>
    </rPh>
    <rPh sb="29" eb="31">
      <t>カゼイ</t>
    </rPh>
    <rPh sb="31" eb="33">
      <t>ショリ</t>
    </rPh>
    <phoneticPr fontId="4"/>
  </si>
  <si>
    <t>内訳明細書（3者間取引のサンプル・発注者側(ゼネコン等)は課税処理）</t>
    <phoneticPr fontId="1"/>
  </si>
  <si>
    <t>立替金請求書（3者間取引のサンプル・発注者側(ゼネコン等)は課税処理）</t>
    <rPh sb="0" eb="3">
      <t>タテカエキン</t>
    </rPh>
    <rPh sb="3" eb="6">
      <t>セイキュウショ</t>
    </rPh>
    <rPh sb="8" eb="9">
      <t>シャ</t>
    </rPh>
    <rPh sb="9" eb="10">
      <t>カン</t>
    </rPh>
    <rPh sb="10" eb="12">
      <t>トリヒキ</t>
    </rPh>
    <rPh sb="18" eb="21">
      <t>ハッチュウシャ</t>
    </rPh>
    <rPh sb="21" eb="22">
      <t>ガワ</t>
    </rPh>
    <rPh sb="27" eb="28">
      <t>トウ</t>
    </rPh>
    <rPh sb="30" eb="32">
      <t>カゼイ</t>
    </rPh>
    <rPh sb="32" eb="34">
      <t>ショリ</t>
    </rPh>
    <phoneticPr fontId="4"/>
  </si>
  <si>
    <t>課税区分/
消費税率</t>
    <rPh sb="0" eb="2">
      <t>カゼイ</t>
    </rPh>
    <rPh sb="2" eb="4">
      <t>クブン</t>
    </rPh>
    <rPh sb="6" eb="9">
      <t>ショウヒゼイ</t>
    </rPh>
    <rPh sb="9" eb="10">
      <t>リツ</t>
    </rPh>
    <phoneticPr fontId="4"/>
  </si>
  <si>
    <t>-12700</t>
    <phoneticPr fontId="1"/>
  </si>
  <si>
    <t>14.合意打切申込および合意打切精算請求書帳票イメージ　計算仕様(案)</t>
    <rPh sb="12" eb="14">
      <t>ゴウイ</t>
    </rPh>
    <rPh sb="14" eb="15">
      <t>ウ</t>
    </rPh>
    <rPh sb="15" eb="16">
      <t>キ</t>
    </rPh>
    <rPh sb="16" eb="18">
      <t>セイサン</t>
    </rPh>
    <rPh sb="18" eb="21">
      <t>セイキュウショ</t>
    </rPh>
    <rPh sb="21" eb="23">
      <t>チョウヒョウ</t>
    </rPh>
    <rPh sb="28" eb="30">
      <t>ケイサン</t>
    </rPh>
    <rPh sb="30" eb="32">
      <t>シヨウ</t>
    </rPh>
    <rPh sb="32" eb="35">
      <t>ア</t>
    </rPh>
    <phoneticPr fontId="4"/>
  </si>
  <si>
    <t>(CI-NET LiteS実装規約Ver.2.1ad.7指針･参考資料p.202に該当)</t>
    <phoneticPr fontId="4"/>
  </si>
  <si>
    <t>工事コード/受注者工事コード</t>
    <rPh sb="0" eb="2">
      <t>コウジ</t>
    </rPh>
    <rPh sb="6" eb="9">
      <t>ジュチュウシャ</t>
    </rPh>
    <rPh sb="9" eb="11">
      <t>コウジ</t>
    </rPh>
    <phoneticPr fontId="4"/>
  </si>
  <si>
    <t>016081</t>
    <phoneticPr fontId="4"/>
  </si>
  <si>
    <t>/</t>
    <phoneticPr fontId="4"/>
  </si>
  <si>
    <t>帳票No/帳票年月日</t>
    <rPh sb="0" eb="2">
      <t>チョウヒョウ</t>
    </rPh>
    <rPh sb="5" eb="7">
      <t>チョウヒョウ</t>
    </rPh>
    <rPh sb="7" eb="10">
      <t>ネンガッピ</t>
    </rPh>
    <phoneticPr fontId="4"/>
  </si>
  <si>
    <t>S2007-03001</t>
    <phoneticPr fontId="4"/>
  </si>
  <si>
    <t>出来高調査日</t>
    <rPh sb="0" eb="3">
      <t>デキダカ</t>
    </rPh>
    <rPh sb="3" eb="5">
      <t>チョウサ</t>
    </rPh>
    <rPh sb="5" eb="6">
      <t>ヒ</t>
    </rPh>
    <phoneticPr fontId="4"/>
  </si>
  <si>
    <t>234567P00002</t>
    <phoneticPr fontId="4"/>
  </si>
  <si>
    <t>株式会社渋谷建設</t>
    <rPh sb="0" eb="4">
      <t>カブシキガイシャ</t>
    </rPh>
    <rPh sb="4" eb="6">
      <t>シブヤ</t>
    </rPh>
    <phoneticPr fontId="4"/>
  </si>
  <si>
    <t>受注者コード２（取引先コード）</t>
    <rPh sb="0" eb="3">
      <t>ジュチュウシャ</t>
    </rPh>
    <rPh sb="8" eb="10">
      <t>トリヒキ</t>
    </rPh>
    <rPh sb="10" eb="11">
      <t>サキ</t>
    </rPh>
    <phoneticPr fontId="4"/>
  </si>
  <si>
    <t>発注者代表者氏名</t>
    <rPh sb="0" eb="3">
      <t>ハッチュウシャ</t>
    </rPh>
    <rPh sb="3" eb="5">
      <t>ダイヒョウ</t>
    </rPh>
    <rPh sb="5" eb="6">
      <t>シャ</t>
    </rPh>
    <rPh sb="6" eb="8">
      <t>シメイ</t>
    </rPh>
    <phoneticPr fontId="4"/>
  </si>
  <si>
    <t>東京都大田区並木町３－１－２</t>
    <rPh sb="0" eb="3">
      <t>トウキョウト</t>
    </rPh>
    <rPh sb="3" eb="5">
      <t>オオタ</t>
    </rPh>
    <rPh sb="5" eb="6">
      <t>ク</t>
    </rPh>
    <rPh sb="6" eb="9">
      <t>ナミキチョウ</t>
    </rPh>
    <phoneticPr fontId="4"/>
  </si>
  <si>
    <t>発注者担当部署</t>
    <rPh sb="0" eb="3">
      <t>ハッチュウシャ</t>
    </rPh>
    <rPh sb="3" eb="5">
      <t>タントウ</t>
    </rPh>
    <rPh sb="5" eb="7">
      <t>ブショ</t>
    </rPh>
    <phoneticPr fontId="4"/>
  </si>
  <si>
    <t>経理部</t>
    <rPh sb="0" eb="2">
      <t>ケイリ</t>
    </rPh>
    <rPh sb="2" eb="3">
      <t>ブ</t>
    </rPh>
    <phoneticPr fontId="4"/>
  </si>
  <si>
    <t>発注者郵便番号</t>
    <rPh sb="0" eb="3">
      <t>ハッチュウシャ</t>
    </rPh>
    <rPh sb="3" eb="7">
      <t>ユウビンバンゴウ</t>
    </rPh>
    <phoneticPr fontId="4"/>
  </si>
  <si>
    <t>高尾産業株式会社</t>
    <rPh sb="0" eb="2">
      <t>タカオ</t>
    </rPh>
    <rPh sb="2" eb="4">
      <t>サンギョウ</t>
    </rPh>
    <rPh sb="4" eb="8">
      <t>カブシキガイシャ</t>
    </rPh>
    <phoneticPr fontId="4"/>
  </si>
  <si>
    <t>発注者担当住所</t>
    <rPh sb="0" eb="3">
      <t>ハッチュウシャ</t>
    </rPh>
    <rPh sb="3" eb="5">
      <t>タントウ</t>
    </rPh>
    <rPh sb="5" eb="7">
      <t>ジュウショ</t>
    </rPh>
    <phoneticPr fontId="4"/>
  </si>
  <si>
    <t>東京都渋谷区千駄ヶ谷４－２５－２２</t>
    <rPh sb="0" eb="3">
      <t>トウキョウト</t>
    </rPh>
    <rPh sb="3" eb="6">
      <t>シブヤク</t>
    </rPh>
    <rPh sb="6" eb="10">
      <t>センダガヤ</t>
    </rPh>
    <phoneticPr fontId="4"/>
  </si>
  <si>
    <t>発注者担当電話番号</t>
    <rPh sb="0" eb="3">
      <t>ハッチュウシャ</t>
    </rPh>
    <rPh sb="3" eb="5">
      <t>タントウ</t>
    </rPh>
    <rPh sb="5" eb="7">
      <t>デンワ</t>
    </rPh>
    <rPh sb="7" eb="9">
      <t>バンゴウ</t>
    </rPh>
    <phoneticPr fontId="4"/>
  </si>
  <si>
    <r>
      <t>03-</t>
    </r>
    <r>
      <rPr>
        <sz val="11"/>
        <color theme="1"/>
        <rFont val="Yu Gothic"/>
        <family val="2"/>
        <scheme val="minor"/>
      </rPr>
      <t>3456</t>
    </r>
    <r>
      <rPr>
        <sz val="11"/>
        <color theme="1"/>
        <rFont val="Yu Gothic"/>
        <family val="2"/>
        <scheme val="minor"/>
      </rPr>
      <t>-</t>
    </r>
    <r>
      <rPr>
        <sz val="11"/>
        <color theme="1"/>
        <rFont val="Yu Gothic"/>
        <family val="2"/>
        <scheme val="minor"/>
      </rPr>
      <t>5678</t>
    </r>
    <phoneticPr fontId="4"/>
  </si>
  <si>
    <t>代表者名</t>
    <rPh sb="0" eb="2">
      <t>ダイヒョウ</t>
    </rPh>
    <rPh sb="2" eb="4">
      <t>シャメイ</t>
    </rPh>
    <phoneticPr fontId="4"/>
  </si>
  <si>
    <t>津久井　太郎</t>
    <rPh sb="0" eb="3">
      <t>ツクイ</t>
    </rPh>
    <rPh sb="4" eb="6">
      <t>タロウ</t>
    </rPh>
    <phoneticPr fontId="4"/>
  </si>
  <si>
    <t>発注者担当FAX番号</t>
    <rPh sb="0" eb="3">
      <t>ハッチュウシャ</t>
    </rPh>
    <rPh sb="3" eb="5">
      <t>タントウ</t>
    </rPh>
    <rPh sb="8" eb="10">
      <t>バンゴウ</t>
    </rPh>
    <phoneticPr fontId="4"/>
  </si>
  <si>
    <r>
      <t>03-</t>
    </r>
    <r>
      <rPr>
        <sz val="11"/>
        <color theme="1"/>
        <rFont val="Yu Gothic"/>
        <family val="2"/>
        <scheme val="minor"/>
      </rPr>
      <t>3456</t>
    </r>
    <r>
      <rPr>
        <sz val="11"/>
        <color theme="1"/>
        <rFont val="Yu Gothic"/>
        <family val="2"/>
        <scheme val="minor"/>
      </rPr>
      <t>-</t>
    </r>
    <r>
      <rPr>
        <sz val="11"/>
        <color theme="1"/>
        <rFont val="Yu Gothic"/>
        <family val="2"/>
        <scheme val="minor"/>
      </rPr>
      <t>5679</t>
    </r>
    <phoneticPr fontId="4"/>
  </si>
  <si>
    <t>電話番号</t>
    <rPh sb="0" eb="2">
      <t>デンワ</t>
    </rPh>
    <rPh sb="2" eb="4">
      <t>バンゴウ</t>
    </rPh>
    <phoneticPr fontId="4"/>
  </si>
  <si>
    <t>工事場所受渡し場所名称</t>
    <rPh sb="0" eb="2">
      <t>コウジ</t>
    </rPh>
    <rPh sb="2" eb="4">
      <t>バショ</t>
    </rPh>
    <rPh sb="4" eb="6">
      <t>ウケワタシ</t>
    </rPh>
    <rPh sb="7" eb="9">
      <t>バショ</t>
    </rPh>
    <rPh sb="9" eb="11">
      <t>メイショウ</t>
    </rPh>
    <phoneticPr fontId="4"/>
  </si>
  <si>
    <t>工事場所受渡し場所略称</t>
    <rPh sb="0" eb="2">
      <t>コウジ</t>
    </rPh>
    <rPh sb="2" eb="4">
      <t>バショ</t>
    </rPh>
    <rPh sb="4" eb="6">
      <t>ウケワタシ</t>
    </rPh>
    <rPh sb="7" eb="9">
      <t>バショ</t>
    </rPh>
    <rPh sb="9" eb="11">
      <t>リャクショウ</t>
    </rPh>
    <phoneticPr fontId="4"/>
  </si>
  <si>
    <t>基本契約日</t>
    <rPh sb="0" eb="2">
      <t>キホン</t>
    </rPh>
    <rPh sb="2" eb="5">
      <t>ケイヤクビ</t>
    </rPh>
    <phoneticPr fontId="4"/>
  </si>
  <si>
    <t>工事場所住所</t>
    <rPh sb="0" eb="2">
      <t>コウジ</t>
    </rPh>
    <rPh sb="2" eb="4">
      <t>バショ</t>
    </rPh>
    <rPh sb="4" eb="6">
      <t>ジュウショ</t>
    </rPh>
    <phoneticPr fontId="4"/>
  </si>
  <si>
    <t>東京都千代田区隼町１－１－５</t>
    <rPh sb="0" eb="3">
      <t>トウキョウト</t>
    </rPh>
    <rPh sb="3" eb="7">
      <t>チヨダク</t>
    </rPh>
    <rPh sb="7" eb="9">
      <t>ハヤブサチョウ</t>
    </rPh>
    <phoneticPr fontId="4"/>
  </si>
  <si>
    <t>工事場所所長名</t>
    <rPh sb="0" eb="2">
      <t>コウジ</t>
    </rPh>
    <rPh sb="2" eb="4">
      <t>バショ</t>
    </rPh>
    <rPh sb="4" eb="6">
      <t>ショチョウ</t>
    </rPh>
    <rPh sb="6" eb="7">
      <t>メイ</t>
    </rPh>
    <phoneticPr fontId="4"/>
  </si>
  <si>
    <t>取引先件名コード（注文番号）</t>
    <rPh sb="0" eb="2">
      <t>トリヒキ</t>
    </rPh>
    <rPh sb="2" eb="3">
      <t>サキ</t>
    </rPh>
    <rPh sb="3" eb="5">
      <t>ケンメイ</t>
    </rPh>
    <rPh sb="9" eb="11">
      <t>チュウモン</t>
    </rPh>
    <rPh sb="11" eb="13">
      <t>バンゴウ</t>
    </rPh>
    <phoneticPr fontId="4"/>
  </si>
  <si>
    <r>
      <t>1</t>
    </r>
    <r>
      <rPr>
        <sz val="11"/>
        <color theme="1"/>
        <rFont val="Yu Gothic"/>
        <family val="2"/>
        <scheme val="minor"/>
      </rPr>
      <t>2345-</t>
    </r>
    <phoneticPr fontId="4"/>
  </si>
  <si>
    <t>工事場所担当者名</t>
    <rPh sb="0" eb="2">
      <t>コウジ</t>
    </rPh>
    <rPh sb="2" eb="4">
      <t>バショ</t>
    </rPh>
    <rPh sb="4" eb="6">
      <t>タントウ</t>
    </rPh>
    <rPh sb="6" eb="7">
      <t>シャ</t>
    </rPh>
    <rPh sb="7" eb="8">
      <t>メイ</t>
    </rPh>
    <phoneticPr fontId="4"/>
  </si>
  <si>
    <t>全体工事開始日</t>
    <rPh sb="0" eb="2">
      <t>ゼンタイ</t>
    </rPh>
    <rPh sb="2" eb="3">
      <t>コウ</t>
    </rPh>
    <rPh sb="4" eb="5">
      <t/>
    </rPh>
    <phoneticPr fontId="4"/>
  </si>
  <si>
    <t>工事場所電話番号</t>
    <rPh sb="0" eb="2">
      <t>コウジ</t>
    </rPh>
    <rPh sb="2" eb="4">
      <t>バショ</t>
    </rPh>
    <rPh sb="4" eb="6">
      <t>デンワ</t>
    </rPh>
    <rPh sb="6" eb="8">
      <t>バンゴウ</t>
    </rPh>
    <phoneticPr fontId="4"/>
  </si>
  <si>
    <r>
      <t>03-</t>
    </r>
    <r>
      <rPr>
        <sz val="11"/>
        <color theme="1"/>
        <rFont val="Yu Gothic"/>
        <family val="2"/>
        <scheme val="minor"/>
      </rPr>
      <t>3456</t>
    </r>
    <r>
      <rPr>
        <sz val="11"/>
        <color theme="1"/>
        <rFont val="Yu Gothic"/>
        <family val="2"/>
        <scheme val="minor"/>
      </rPr>
      <t>-</t>
    </r>
    <r>
      <rPr>
        <sz val="11"/>
        <color theme="1"/>
        <rFont val="Yu Gothic"/>
        <family val="2"/>
        <scheme val="minor"/>
      </rPr>
      <t>5656</t>
    </r>
    <phoneticPr fontId="4"/>
  </si>
  <si>
    <t>全体工事終了日</t>
    <rPh sb="0" eb="2">
      <t>ゼンタイ</t>
    </rPh>
    <rPh sb="2" eb="3">
      <t>コウ</t>
    </rPh>
    <rPh sb="4" eb="6">
      <t>シュウリョウ</t>
    </rPh>
    <phoneticPr fontId="4"/>
  </si>
  <si>
    <t>工事・納期開始日</t>
    <rPh sb="0" eb="2">
      <t>コウジ</t>
    </rPh>
    <rPh sb="3" eb="5">
      <t>ノウキ</t>
    </rPh>
    <rPh sb="5" eb="7">
      <t>カイシ</t>
    </rPh>
    <rPh sb="7" eb="8">
      <t>ニチ</t>
    </rPh>
    <phoneticPr fontId="4"/>
  </si>
  <si>
    <t>打切前</t>
    <phoneticPr fontId="4"/>
  </si>
  <si>
    <t>工事・納入終了日</t>
    <rPh sb="0" eb="2">
      <t>コウジ</t>
    </rPh>
    <rPh sb="3" eb="5">
      <t>ノウニュウ</t>
    </rPh>
    <rPh sb="5" eb="8">
      <t>シュウリョウビ</t>
    </rPh>
    <phoneticPr fontId="4"/>
  </si>
  <si>
    <t>打切前の契約金額等</t>
    <rPh sb="0" eb="2">
      <t>ウチキ</t>
    </rPh>
    <rPh sb="2" eb="3">
      <t>マエ</t>
    </rPh>
    <rPh sb="4" eb="6">
      <t>ケイヤク</t>
    </rPh>
    <rPh sb="6" eb="8">
      <t>キンガク</t>
    </rPh>
    <rPh sb="8" eb="9">
      <t>トウ</t>
    </rPh>
    <phoneticPr fontId="4"/>
  </si>
  <si>
    <t>その他JV構成企業名</t>
    <rPh sb="2" eb="3">
      <t>タ</t>
    </rPh>
    <rPh sb="5" eb="7">
      <t>コウセイ</t>
    </rPh>
    <rPh sb="7" eb="9">
      <t>キギョウ</t>
    </rPh>
    <rPh sb="9" eb="10">
      <t>メイ</t>
    </rPh>
    <phoneticPr fontId="4"/>
  </si>
  <si>
    <t>別途受渡場所名称</t>
    <rPh sb="0" eb="2">
      <t>ベット</t>
    </rPh>
    <rPh sb="2" eb="4">
      <t>ウケワタシ</t>
    </rPh>
    <rPh sb="4" eb="6">
      <t>バショ</t>
    </rPh>
    <rPh sb="6" eb="8">
      <t>メイショウ</t>
    </rPh>
    <phoneticPr fontId="4"/>
  </si>
  <si>
    <t>打切時</t>
    <rPh sb="0" eb="2">
      <t>ウチキ</t>
    </rPh>
    <rPh sb="2" eb="3">
      <t>ジ</t>
    </rPh>
    <phoneticPr fontId="4"/>
  </si>
  <si>
    <t>打切時の累積出来高金額等</t>
    <rPh sb="0" eb="2">
      <t>ウチキ</t>
    </rPh>
    <rPh sb="2" eb="3">
      <t>ジ</t>
    </rPh>
    <rPh sb="4" eb="6">
      <t>ルイセキ</t>
    </rPh>
    <rPh sb="6" eb="9">
      <t>デキダカ</t>
    </rPh>
    <rPh sb="9" eb="11">
      <t>キンガク</t>
    </rPh>
    <rPh sb="11" eb="12">
      <t>トウ</t>
    </rPh>
    <phoneticPr fontId="4"/>
  </si>
  <si>
    <t>別途受渡場所住所</t>
    <rPh sb="0" eb="2">
      <t>ベット</t>
    </rPh>
    <rPh sb="2" eb="4">
      <t>ウケワタシ</t>
    </rPh>
    <rPh sb="4" eb="6">
      <t>バショ</t>
    </rPh>
    <rPh sb="6" eb="8">
      <t>ジュウショ</t>
    </rPh>
    <phoneticPr fontId="4"/>
  </si>
  <si>
    <t>原価要素</t>
    <rPh sb="0" eb="2">
      <t>ゲンカ</t>
    </rPh>
    <rPh sb="2" eb="4">
      <t>ヨウソ</t>
    </rPh>
    <phoneticPr fontId="4"/>
  </si>
  <si>
    <t>原価科目</t>
    <rPh sb="0" eb="2">
      <t>ゲンカ</t>
    </rPh>
    <rPh sb="2" eb="4">
      <t>カモク</t>
    </rPh>
    <phoneticPr fontId="4"/>
  </si>
  <si>
    <t>原価細目</t>
    <rPh sb="0" eb="2">
      <t>ゲンカ</t>
    </rPh>
    <rPh sb="2" eb="4">
      <t>サイモク</t>
    </rPh>
    <phoneticPr fontId="4"/>
  </si>
  <si>
    <t>2:外税</t>
    <rPh sb="2" eb="3">
      <t>ソト</t>
    </rPh>
    <rPh sb="3" eb="4">
      <t>ゼイ</t>
    </rPh>
    <phoneticPr fontId="4"/>
  </si>
  <si>
    <t>1:課税対象</t>
    <rPh sb="2" eb="4">
      <t>カゼイ</t>
    </rPh>
    <rPh sb="4" eb="6">
      <t>タイショウ</t>
    </rPh>
    <phoneticPr fontId="4"/>
  </si>
  <si>
    <t>前回迄の累積出来高／請求金額等</t>
    <rPh sb="10" eb="12">
      <t>セイキュウ</t>
    </rPh>
    <rPh sb="12" eb="14">
      <t>キンガク</t>
    </rPh>
    <rPh sb="14" eb="15">
      <t>トウ</t>
    </rPh>
    <phoneticPr fontId="4"/>
  </si>
  <si>
    <t>今回迄の累積出来高／請求金額等</t>
    <rPh sb="0" eb="1">
      <t>イマ</t>
    </rPh>
    <phoneticPr fontId="4"/>
  </si>
  <si>
    <t>出来高査定方式識別コード</t>
    <rPh sb="0" eb="3">
      <t>デキダカ</t>
    </rPh>
    <rPh sb="3" eb="5">
      <t>サテイ</t>
    </rPh>
    <rPh sb="5" eb="7">
      <t>ホウシキ</t>
    </rPh>
    <rPh sb="7" eb="9">
      <t>シキベツ</t>
    </rPh>
    <phoneticPr fontId="4"/>
  </si>
  <si>
    <t>1:累積査定方式</t>
    <rPh sb="2" eb="4">
      <t>ルイセキ</t>
    </rPh>
    <rPh sb="4" eb="6">
      <t>サテイ</t>
    </rPh>
    <rPh sb="6" eb="8">
      <t>ホウシキ</t>
    </rPh>
    <phoneticPr fontId="4"/>
  </si>
  <si>
    <t>請求算定方式コード</t>
    <rPh sb="0" eb="2">
      <t>セイキュウ</t>
    </rPh>
    <rPh sb="2" eb="4">
      <t>サンテイ</t>
    </rPh>
    <rPh sb="4" eb="6">
      <t>ホウシキ</t>
    </rPh>
    <phoneticPr fontId="4"/>
  </si>
  <si>
    <t>A</t>
    <phoneticPr fontId="4"/>
  </si>
  <si>
    <t>合意精算に係る金額関連データ項目（請求金額算定方式：A方式）</t>
    <rPh sb="0" eb="2">
      <t>ゴウイ</t>
    </rPh>
    <rPh sb="2" eb="4">
      <t>セイサン</t>
    </rPh>
    <rPh sb="5" eb="6">
      <t>カカ</t>
    </rPh>
    <rPh sb="7" eb="9">
      <t>キンガク</t>
    </rPh>
    <rPh sb="9" eb="11">
      <t>カンレン</t>
    </rPh>
    <rPh sb="14" eb="16">
      <t>コウモク</t>
    </rPh>
    <rPh sb="17" eb="19">
      <t>セイキュウ</t>
    </rPh>
    <rPh sb="19" eb="21">
      <t>キンガク</t>
    </rPh>
    <rPh sb="21" eb="23">
      <t>サンテイ</t>
    </rPh>
    <rPh sb="23" eb="25">
      <t>ホウシキ</t>
    </rPh>
    <rPh sb="27" eb="29">
      <t>ホウシキ</t>
    </rPh>
    <phoneticPr fontId="4"/>
  </si>
  <si>
    <t>データ項目</t>
    <rPh sb="3" eb="5">
      <t>コウモク</t>
    </rPh>
    <phoneticPr fontId="4"/>
  </si>
  <si>
    <t>金額</t>
    <rPh sb="0" eb="2">
      <t>キンガク</t>
    </rPh>
    <phoneticPr fontId="4"/>
  </si>
  <si>
    <t>算出根拠等</t>
    <rPh sb="0" eb="2">
      <t>サンシュツ</t>
    </rPh>
    <rPh sb="2" eb="4">
      <t>コンキョ</t>
    </rPh>
    <rPh sb="4" eb="5">
      <t>トウ</t>
    </rPh>
    <phoneticPr fontId="4"/>
  </si>
  <si>
    <t>対応関係　191125追記メモ</t>
    <rPh sb="0" eb="2">
      <t>タイオウ</t>
    </rPh>
    <rPh sb="2" eb="4">
      <t>カンケイ</t>
    </rPh>
    <rPh sb="11" eb="13">
      <t>ツイキ</t>
    </rPh>
    <phoneticPr fontId="4"/>
  </si>
  <si>
    <t>=[1092]－[1385]</t>
    <phoneticPr fontId="4"/>
  </si>
  <si>
    <r>
      <t>[</t>
    </r>
    <r>
      <rPr>
        <sz val="11"/>
        <color theme="1"/>
        <rFont val="Yu Gothic"/>
        <family val="2"/>
        <scheme val="minor"/>
      </rPr>
      <t>1385]</t>
    </r>
    <r>
      <rPr>
        <sz val="11"/>
        <color theme="1"/>
        <rFont val="Yu Gothic"/>
        <family val="2"/>
        <scheme val="minor"/>
      </rPr>
      <t>追加契約金額</t>
    </r>
    <rPh sb="6" eb="8">
      <t>ツイカ</t>
    </rPh>
    <rPh sb="8" eb="10">
      <t>ケイヤク</t>
    </rPh>
    <rPh sb="10" eb="12">
      <t>キンガク</t>
    </rPh>
    <phoneticPr fontId="4"/>
  </si>
  <si>
    <t>枝番分の契約額（[1092]の内訳）</t>
    <rPh sb="0" eb="1">
      <t>エダ</t>
    </rPh>
    <rPh sb="1" eb="2">
      <t>バン</t>
    </rPh>
    <rPh sb="2" eb="3">
      <t>ブン</t>
    </rPh>
    <rPh sb="4" eb="6">
      <t>ケイヤク</t>
    </rPh>
    <rPh sb="6" eb="7">
      <t>ガク</t>
    </rPh>
    <rPh sb="15" eb="17">
      <t>ウチワケ</t>
    </rPh>
    <phoneticPr fontId="4"/>
  </si>
  <si>
    <r>
      <t>[</t>
    </r>
    <r>
      <rPr>
        <sz val="11"/>
        <color theme="1"/>
        <rFont val="Yu Gothic"/>
        <family val="2"/>
        <scheme val="minor"/>
      </rPr>
      <t>1092]</t>
    </r>
    <r>
      <rPr>
        <sz val="11"/>
        <color theme="1"/>
        <rFont val="Yu Gothic"/>
        <family val="2"/>
        <scheme val="minor"/>
      </rPr>
      <t>契約金額計</t>
    </r>
    <rPh sb="6" eb="8">
      <t>ケイヤク</t>
    </rPh>
    <rPh sb="8" eb="10">
      <t>キンガク</t>
    </rPh>
    <rPh sb="10" eb="11">
      <t>ケイ</t>
    </rPh>
    <phoneticPr fontId="4"/>
  </si>
  <si>
    <r>
      <t>=Σ[12</t>
    </r>
    <r>
      <rPr>
        <sz val="11"/>
        <color theme="1"/>
        <rFont val="Yu Gothic"/>
        <family val="2"/>
        <scheme val="minor"/>
      </rPr>
      <t>25</t>
    </r>
    <r>
      <rPr>
        <sz val="11"/>
        <color theme="1"/>
        <rFont val="Yu Gothic"/>
        <family val="2"/>
        <scheme val="minor"/>
      </rPr>
      <t>]、または（元契約金額＋</t>
    </r>
    <r>
      <rPr>
        <sz val="11"/>
        <color theme="1"/>
        <rFont val="Yu Gothic"/>
        <family val="2"/>
        <scheme val="minor"/>
      </rPr>
      <t>[1385]）</t>
    </r>
    <rPh sb="13" eb="14">
      <t>モト</t>
    </rPh>
    <rPh sb="14" eb="16">
      <t>ケイヤク</t>
    </rPh>
    <rPh sb="16" eb="18">
      <t>キンガク</t>
    </rPh>
    <phoneticPr fontId="4"/>
  </si>
  <si>
    <r>
      <t>[</t>
    </r>
    <r>
      <rPr>
        <sz val="11"/>
        <color theme="1"/>
        <rFont val="Yu Gothic"/>
        <family val="2"/>
        <scheme val="minor"/>
      </rPr>
      <t>1093]</t>
    </r>
    <r>
      <rPr>
        <sz val="11"/>
        <color theme="1"/>
        <rFont val="Yu Gothic"/>
        <family val="2"/>
        <scheme val="minor"/>
      </rPr>
      <t>契約金額計調整額</t>
    </r>
    <rPh sb="6" eb="8">
      <t>ケイヤク</t>
    </rPh>
    <rPh sb="8" eb="10">
      <t>キンガク</t>
    </rPh>
    <rPh sb="10" eb="11">
      <t>ケイ</t>
    </rPh>
    <rPh sb="11" eb="13">
      <t>チョウセイ</t>
    </rPh>
    <rPh sb="13" eb="14">
      <t>ガク</t>
    </rPh>
    <phoneticPr fontId="4"/>
  </si>
  <si>
    <t>[1092]に対する調整額</t>
    <rPh sb="7" eb="8">
      <t>タイ</t>
    </rPh>
    <rPh sb="10" eb="12">
      <t>チョウセイ</t>
    </rPh>
    <rPh sb="12" eb="13">
      <t>ガク</t>
    </rPh>
    <phoneticPr fontId="4"/>
  </si>
  <si>
    <t>[1094]調整後契約金額計</t>
    <rPh sb="6" eb="9">
      <t>チョウセイゴ</t>
    </rPh>
    <rPh sb="9" eb="11">
      <t>ケイヤク</t>
    </rPh>
    <rPh sb="11" eb="13">
      <t>キンガク</t>
    </rPh>
    <rPh sb="13" eb="14">
      <t>ケイ</t>
    </rPh>
    <phoneticPr fontId="4"/>
  </si>
  <si>
    <t>=[1092]＋[1093]</t>
    <phoneticPr fontId="4"/>
  </si>
  <si>
    <r>
      <t>[</t>
    </r>
    <r>
      <rPr>
        <sz val="11"/>
        <color theme="1"/>
        <rFont val="Yu Gothic"/>
        <family val="2"/>
        <scheme val="minor"/>
      </rPr>
      <t>1098]契約金額</t>
    </r>
    <r>
      <rPr>
        <sz val="11"/>
        <color theme="1"/>
        <rFont val="Yu Gothic"/>
        <family val="2"/>
        <scheme val="minor"/>
      </rPr>
      <t>消費税額</t>
    </r>
    <rPh sb="6" eb="8">
      <t>ケイヤク</t>
    </rPh>
    <rPh sb="8" eb="10">
      <t>キンガク</t>
    </rPh>
    <rPh sb="10" eb="13">
      <t>ショウヒゼイ</t>
    </rPh>
    <rPh sb="13" eb="14">
      <t>ガク</t>
    </rPh>
    <phoneticPr fontId="4"/>
  </si>
  <si>
    <t>[1094]に対する消費税額</t>
    <rPh sb="7" eb="8">
      <t>タイ</t>
    </rPh>
    <rPh sb="10" eb="13">
      <t>ショウヒゼイ</t>
    </rPh>
    <rPh sb="13" eb="14">
      <t>ガク</t>
    </rPh>
    <phoneticPr fontId="4"/>
  </si>
  <si>
    <t>[1099]最終契約金額</t>
    <rPh sb="6" eb="8">
      <t>サイシュウ</t>
    </rPh>
    <rPh sb="8" eb="10">
      <t>ケイヤク</t>
    </rPh>
    <rPh sb="10" eb="12">
      <t>キンガク</t>
    </rPh>
    <phoneticPr fontId="4"/>
  </si>
  <si>
    <t>=[1094]＋[1098]</t>
    <phoneticPr fontId="4"/>
  </si>
  <si>
    <t>[1109]今回迄累積出来高金額計</t>
    <rPh sb="6" eb="8">
      <t>コンカイ</t>
    </rPh>
    <rPh sb="8" eb="9">
      <t>マデ</t>
    </rPh>
    <rPh sb="9" eb="11">
      <t>ルイセキ</t>
    </rPh>
    <rPh sb="11" eb="14">
      <t>デキダカ</t>
    </rPh>
    <rPh sb="14" eb="16">
      <t>キンガク</t>
    </rPh>
    <rPh sb="16" eb="17">
      <t>ケイ</t>
    </rPh>
    <phoneticPr fontId="4"/>
  </si>
  <si>
    <r>
      <t>=Σ[123</t>
    </r>
    <r>
      <rPr>
        <sz val="11"/>
        <color theme="1"/>
        <rFont val="Yu Gothic"/>
        <family val="2"/>
        <scheme val="minor"/>
      </rPr>
      <t>5</t>
    </r>
    <r>
      <rPr>
        <sz val="11"/>
        <color theme="1"/>
        <rFont val="Yu Gothic"/>
        <family val="2"/>
        <scheme val="minor"/>
      </rPr>
      <t>]</t>
    </r>
    <phoneticPr fontId="4"/>
  </si>
  <si>
    <t>[1331]今回迄累積出来高金額計調整額</t>
    <rPh sb="6" eb="8">
      <t>コンカイ</t>
    </rPh>
    <rPh sb="8" eb="9">
      <t>マデ</t>
    </rPh>
    <rPh sb="9" eb="11">
      <t>ルイセキ</t>
    </rPh>
    <rPh sb="11" eb="14">
      <t>デキダカ</t>
    </rPh>
    <rPh sb="14" eb="16">
      <t>キンガク</t>
    </rPh>
    <rPh sb="16" eb="17">
      <t>ケイ</t>
    </rPh>
    <rPh sb="17" eb="19">
      <t>チョウセイ</t>
    </rPh>
    <rPh sb="19" eb="20">
      <t>ガク</t>
    </rPh>
    <phoneticPr fontId="4"/>
  </si>
  <si>
    <t xml:space="preserve"> [1109]に対する調整額</t>
    <rPh sb="8" eb="9">
      <t>タイ</t>
    </rPh>
    <phoneticPr fontId="4"/>
  </si>
  <si>
    <t>[1332]調整後今回迄累積出来高金額計</t>
    <phoneticPr fontId="4"/>
  </si>
  <si>
    <t>=[1109]＋[1331]</t>
    <phoneticPr fontId="4"/>
  </si>
  <si>
    <t>[参考１]税抜合意精算出来高金額</t>
    <rPh sb="5" eb="6">
      <t>ゼイ</t>
    </rPh>
    <rPh sb="6" eb="7">
      <t>ヌ</t>
    </rPh>
    <rPh sb="7" eb="9">
      <t>ゴウイ</t>
    </rPh>
    <rPh sb="9" eb="11">
      <t>セイサン</t>
    </rPh>
    <rPh sb="11" eb="14">
      <t>デキダカ</t>
    </rPh>
    <rPh sb="14" eb="16">
      <t>キンガク</t>
    </rPh>
    <phoneticPr fontId="4"/>
  </si>
  <si>
    <t>=[1103]</t>
    <phoneticPr fontId="4"/>
  </si>
  <si>
    <t>3'</t>
    <phoneticPr fontId="4"/>
  </si>
  <si>
    <t>[参考２]税抜合意後精算差引金額</t>
    <rPh sb="5" eb="6">
      <t>ゼイ</t>
    </rPh>
    <rPh sb="6" eb="7">
      <t>ヌ</t>
    </rPh>
    <rPh sb="7" eb="9">
      <t>ゴウイ</t>
    </rPh>
    <rPh sb="9" eb="10">
      <t>ゴ</t>
    </rPh>
    <rPh sb="10" eb="12">
      <t>セイサン</t>
    </rPh>
    <rPh sb="12" eb="13">
      <t>サ</t>
    </rPh>
    <rPh sb="13" eb="14">
      <t>ヒ</t>
    </rPh>
    <rPh sb="14" eb="16">
      <t>キンガク</t>
    </rPh>
    <phoneticPr fontId="4"/>
  </si>
  <si>
    <t>=[参考１]－[1094]</t>
    <phoneticPr fontId="4"/>
  </si>
  <si>
    <t>-</t>
    <phoneticPr fontId="4"/>
  </si>
  <si>
    <t>[参考３]税込合意精算出来高金額</t>
    <rPh sb="5" eb="7">
      <t>ゼイコミ</t>
    </rPh>
    <rPh sb="7" eb="9">
      <t>ゴウイ</t>
    </rPh>
    <rPh sb="9" eb="11">
      <t>セイサン</t>
    </rPh>
    <rPh sb="11" eb="14">
      <t>デキダカ</t>
    </rPh>
    <rPh sb="14" eb="16">
      <t>キンガク</t>
    </rPh>
    <phoneticPr fontId="4"/>
  </si>
  <si>
    <t>=[参考１]＋[参考５]</t>
    <phoneticPr fontId="4"/>
  </si>
  <si>
    <t>[参考３],[参考４]は印刷イメージから省略</t>
    <rPh sb="1" eb="3">
      <t>サンコウ</t>
    </rPh>
    <rPh sb="7" eb="9">
      <t>サンコウ</t>
    </rPh>
    <rPh sb="12" eb="14">
      <t>インサツ</t>
    </rPh>
    <rPh sb="20" eb="22">
      <t>ショウリャク</t>
    </rPh>
    <phoneticPr fontId="4"/>
  </si>
  <si>
    <t>[参考４]税込合意後精算差引金額</t>
    <rPh sb="5" eb="7">
      <t>ゼイコミ</t>
    </rPh>
    <rPh sb="7" eb="9">
      <t>ゴウイ</t>
    </rPh>
    <rPh sb="9" eb="10">
      <t>ゴ</t>
    </rPh>
    <rPh sb="10" eb="12">
      <t>セイサン</t>
    </rPh>
    <rPh sb="12" eb="13">
      <t>サ</t>
    </rPh>
    <rPh sb="13" eb="14">
      <t>ヒ</t>
    </rPh>
    <rPh sb="14" eb="16">
      <t>キンガク</t>
    </rPh>
    <phoneticPr fontId="4"/>
  </si>
  <si>
    <t>=[参考３]－[1099]</t>
    <phoneticPr fontId="4"/>
  </si>
  <si>
    <t>[参考５]合意精算消費税額</t>
    <rPh sb="9" eb="12">
      <t>ショウヒゼイ</t>
    </rPh>
    <rPh sb="12" eb="13">
      <t>ガク</t>
    </rPh>
    <phoneticPr fontId="4"/>
  </si>
  <si>
    <t>=[1394]   　　　　　　（ [参考１]に対する消費税額 ）</t>
  </si>
  <si>
    <t>[参考６]合意後精算消費税差引金額</t>
    <rPh sb="13" eb="15">
      <t>サシヒキ</t>
    </rPh>
    <rPh sb="15" eb="16">
      <t>キン</t>
    </rPh>
    <phoneticPr fontId="4"/>
  </si>
  <si>
    <t>=[参考５]－[1098]　（ [参考２]に対する消費税額 ）</t>
    <phoneticPr fontId="4"/>
  </si>
  <si>
    <t>？</t>
    <phoneticPr fontId="4"/>
  </si>
  <si>
    <t>[1107]前回迄累積出来高金額計</t>
  </si>
  <si>
    <t>=Σ[1233]</t>
    <phoneticPr fontId="4"/>
  </si>
  <si>
    <t>[1321]前回迄累積出来高金額計調整額</t>
  </si>
  <si>
    <t>前回請求時の[1331]</t>
    <rPh sb="0" eb="1">
      <t>マエ</t>
    </rPh>
    <rPh sb="2" eb="4">
      <t>セイキュウ</t>
    </rPh>
    <rPh sb="4" eb="5">
      <t>ジ</t>
    </rPh>
    <phoneticPr fontId="4"/>
  </si>
  <si>
    <t>[1322]調整後前回迄累積出来高金額計</t>
  </si>
  <si>
    <t>前回請求時の[1332]</t>
    <rPh sb="0" eb="2">
      <t>ゼンカイ</t>
    </rPh>
    <rPh sb="2" eb="4">
      <t>セイキュウ</t>
    </rPh>
    <rPh sb="4" eb="5">
      <t>ジ</t>
    </rPh>
    <phoneticPr fontId="4"/>
  </si>
  <si>
    <t>[1101]前回迄累積請求金額計</t>
  </si>
  <si>
    <r>
      <t>前回請求時の</t>
    </r>
    <r>
      <rPr>
        <sz val="11"/>
        <color rgb="FFFF0000"/>
        <rFont val="ＭＳ Ｐゴシック"/>
        <family val="3"/>
        <charset val="128"/>
      </rPr>
      <t>[1103]</t>
    </r>
    <phoneticPr fontId="4"/>
  </si>
  <si>
    <t>[1393]前回迄累積消費税額計</t>
  </si>
  <si>
    <t>前回請求時の[1394]</t>
  </si>
  <si>
    <t>[1109]今回迄累積出来高金額計</t>
  </si>
  <si>
    <t>[1331]今回迄累積出来高金額計調整額</t>
  </si>
  <si>
    <t>[1109]に対する調整額</t>
    <rPh sb="7" eb="8">
      <t>タイ</t>
    </rPh>
    <rPh sb="10" eb="12">
      <t>チョウセイ</t>
    </rPh>
    <rPh sb="12" eb="13">
      <t>ガク</t>
    </rPh>
    <phoneticPr fontId="4"/>
  </si>
  <si>
    <t>[1058]支払条件・部分払い割合</t>
    <phoneticPr fontId="4"/>
  </si>
  <si>
    <t>[1103]今回迄累積請求金額計</t>
    <phoneticPr fontId="4"/>
  </si>
  <si>
    <t>=[1332]×[1058]×0.01</t>
    <phoneticPr fontId="4"/>
  </si>
  <si>
    <t>[1114]今回迄累積請求保留金額計</t>
  </si>
  <si>
    <t>=[1332]－[1103]</t>
  </si>
  <si>
    <t>[1394]今回迄累積消費税額計</t>
    <rPh sb="11" eb="14">
      <t>ショウヒゼイ</t>
    </rPh>
    <rPh sb="14" eb="15">
      <t>ガク</t>
    </rPh>
    <rPh sb="15" eb="16">
      <t>ケイ</t>
    </rPh>
    <phoneticPr fontId="4"/>
  </si>
  <si>
    <t>=[1393]＋[1096]</t>
  </si>
  <si>
    <t>[1112]今回請求金額計</t>
  </si>
  <si>
    <t>=[1103]-[1101]</t>
    <phoneticPr fontId="4"/>
  </si>
  <si>
    <t>[1395]消費税額(調整前)</t>
    <rPh sb="11" eb="13">
      <t>チョウセイ</t>
    </rPh>
    <rPh sb="13" eb="14">
      <t>マエ</t>
    </rPh>
    <phoneticPr fontId="4"/>
  </si>
  <si>
    <t>=[1112]に対する消費税額</t>
    <rPh sb="8" eb="9">
      <t>タイ</t>
    </rPh>
    <phoneticPr fontId="4"/>
  </si>
  <si>
    <t>[1396]消費税額調整額</t>
    <rPh sb="10" eb="12">
      <t>チョウセイ</t>
    </rPh>
    <rPh sb="12" eb="13">
      <t>ガク</t>
    </rPh>
    <phoneticPr fontId="4"/>
  </si>
  <si>
    <t>=（[1103]に対する消費税額） - （[1393]+[1395]）</t>
  </si>
  <si>
    <t>[1096]消費税額</t>
  </si>
  <si>
    <t>=[1395]+[1396]</t>
  </si>
  <si>
    <t>[1097]最終帳票金額</t>
  </si>
  <si>
    <t>=[1112]+[1096]</t>
    <phoneticPr fontId="4"/>
  </si>
  <si>
    <t>合意精算に係る金額関連データ項目（請求金額算定方式：B方式）</t>
    <rPh sb="0" eb="2">
      <t>ゴウイ</t>
    </rPh>
    <rPh sb="2" eb="4">
      <t>セイサン</t>
    </rPh>
    <rPh sb="5" eb="6">
      <t>カカ</t>
    </rPh>
    <rPh sb="7" eb="9">
      <t>キンガク</t>
    </rPh>
    <rPh sb="9" eb="11">
      <t>カンレン</t>
    </rPh>
    <rPh sb="14" eb="16">
      <t>コウモク</t>
    </rPh>
    <rPh sb="17" eb="19">
      <t>セイキュウ</t>
    </rPh>
    <rPh sb="19" eb="21">
      <t>キンガク</t>
    </rPh>
    <rPh sb="21" eb="23">
      <t>サンテイ</t>
    </rPh>
    <rPh sb="23" eb="25">
      <t>ホウシキ</t>
    </rPh>
    <rPh sb="27" eb="29">
      <t>ホウシキ</t>
    </rPh>
    <phoneticPr fontId="4"/>
  </si>
  <si>
    <t>[1323]前回迄累積支払金額計</t>
    <rPh sb="6" eb="8">
      <t>ゼンカイ</t>
    </rPh>
    <rPh sb="8" eb="9">
      <t>マデ</t>
    </rPh>
    <rPh sb="9" eb="11">
      <t>ルイセキ</t>
    </rPh>
    <rPh sb="11" eb="13">
      <t>シハライ</t>
    </rPh>
    <rPh sb="13" eb="15">
      <t>キンガク</t>
    </rPh>
    <rPh sb="15" eb="16">
      <t>ケイ</t>
    </rPh>
    <phoneticPr fontId="4"/>
  </si>
  <si>
    <t>支払通知書等から値を入手</t>
    <rPh sb="0" eb="2">
      <t>シハライ</t>
    </rPh>
    <rPh sb="2" eb="5">
      <t>ツウチショ</t>
    </rPh>
    <rPh sb="5" eb="6">
      <t>トウ</t>
    </rPh>
    <rPh sb="8" eb="9">
      <t>アタイ</t>
    </rPh>
    <rPh sb="10" eb="12">
      <t>ニュウシュ</t>
    </rPh>
    <phoneticPr fontId="4"/>
  </si>
  <si>
    <t>[1361]今回請求金額計（調整前）</t>
  </si>
  <si>
    <t>=[1103]－[1323]</t>
    <phoneticPr fontId="4"/>
  </si>
  <si>
    <t>[1362]今回請求金額計調整額</t>
    <phoneticPr fontId="4"/>
  </si>
  <si>
    <t>[1361]に対する調整額</t>
    <rPh sb="7" eb="8">
      <t>タイ</t>
    </rPh>
    <rPh sb="10" eb="12">
      <t>チョウセイ</t>
    </rPh>
    <rPh sb="12" eb="13">
      <t>ガク</t>
    </rPh>
    <phoneticPr fontId="4"/>
  </si>
  <si>
    <t>[1112]今回請求金額計</t>
    <phoneticPr fontId="4"/>
  </si>
  <si>
    <t>=[1361]+[1362]</t>
    <phoneticPr fontId="4"/>
  </si>
  <si>
    <t>合意精算に係る金額関連データ項目（請求金額算定方式：C方式）</t>
    <rPh sb="0" eb="2">
      <t>ゴウイ</t>
    </rPh>
    <rPh sb="2" eb="4">
      <t>セイサン</t>
    </rPh>
    <rPh sb="5" eb="6">
      <t>カカ</t>
    </rPh>
    <rPh sb="7" eb="9">
      <t>キンガク</t>
    </rPh>
    <rPh sb="9" eb="11">
      <t>カンレン</t>
    </rPh>
    <rPh sb="14" eb="16">
      <t>コウモク</t>
    </rPh>
    <rPh sb="27" eb="29">
      <t>ホウシキ</t>
    </rPh>
    <phoneticPr fontId="4"/>
  </si>
  <si>
    <t>[参考１],[参考２]は印刷イメージから省略</t>
    <rPh sb="1" eb="3">
      <t>サンコウ</t>
    </rPh>
    <rPh sb="7" eb="9">
      <t>サンコウ</t>
    </rPh>
    <rPh sb="12" eb="14">
      <t>インサツ</t>
    </rPh>
    <rPh sb="20" eb="22">
      <t>ショウリャク</t>
    </rPh>
    <phoneticPr fontId="4"/>
  </si>
  <si>
    <t>=[1160]</t>
    <phoneticPr fontId="4"/>
  </si>
  <si>
    <t>[参考４]税込合意後精算差引金額</t>
  </si>
  <si>
    <t>=[1394]               　（ [参考１]に対する消費税額 ）</t>
    <phoneticPr fontId="4"/>
  </si>
  <si>
    <t>[1159]税込前回迄累積請求金額計</t>
  </si>
  <si>
    <t>前回請求時の[1160]</t>
  </si>
  <si>
    <t>[1393]前回迄累積消費税額計</t>
    <phoneticPr fontId="4"/>
  </si>
  <si>
    <t>前回請求時の[1394]</t>
    <phoneticPr fontId="4"/>
  </si>
  <si>
    <t>[1332]調整後今回迄累積出来高金額計</t>
  </si>
  <si>
    <t>[1103]今回迄累積請求金額計</t>
  </si>
  <si>
    <r>
      <t>=[133</t>
    </r>
    <r>
      <rPr>
        <sz val="11"/>
        <color theme="1"/>
        <rFont val="Yu Gothic"/>
        <family val="2"/>
        <scheme val="minor"/>
      </rPr>
      <t>2</t>
    </r>
    <r>
      <rPr>
        <sz val="11"/>
        <color theme="1"/>
        <rFont val="Yu Gothic"/>
        <family val="2"/>
        <scheme val="minor"/>
      </rPr>
      <t>]＊</t>
    </r>
    <r>
      <rPr>
        <sz val="11"/>
        <color theme="1"/>
        <rFont val="Yu Gothic"/>
        <family val="2"/>
        <scheme val="minor"/>
      </rPr>
      <t>[1058]</t>
    </r>
    <r>
      <rPr>
        <sz val="11"/>
        <color theme="1"/>
        <rFont val="Yu Gothic"/>
        <family val="2"/>
        <scheme val="minor"/>
      </rPr>
      <t>＊</t>
    </r>
    <r>
      <rPr>
        <sz val="11"/>
        <color theme="1"/>
        <rFont val="Yu Gothic"/>
        <family val="2"/>
        <scheme val="minor"/>
      </rPr>
      <t>0.01</t>
    </r>
    <phoneticPr fontId="4"/>
  </si>
  <si>
    <t>[1394]今回迄累積消費税額計</t>
    <phoneticPr fontId="4"/>
  </si>
  <si>
    <r>
      <t>[11</t>
    </r>
    <r>
      <rPr>
        <sz val="11"/>
        <color theme="1"/>
        <rFont val="Yu Gothic"/>
        <family val="2"/>
        <scheme val="minor"/>
      </rPr>
      <t>03</t>
    </r>
    <r>
      <rPr>
        <sz val="11"/>
        <color theme="1"/>
        <rFont val="Yu Gothic"/>
        <family val="2"/>
        <scheme val="minor"/>
      </rPr>
      <t>]に対する消費税額</t>
    </r>
    <rPh sb="7" eb="8">
      <t>タイ</t>
    </rPh>
    <rPh sb="10" eb="13">
      <t>ショウヒゼイ</t>
    </rPh>
    <rPh sb="13" eb="14">
      <t>ガク</t>
    </rPh>
    <phoneticPr fontId="4"/>
  </si>
  <si>
    <t>[1160]税込今回迄累積請求金額計</t>
  </si>
  <si>
    <t>=[1103]＋[1394]</t>
  </si>
  <si>
    <t>=[1160]－[1159]</t>
    <phoneticPr fontId="4"/>
  </si>
  <si>
    <t>[1096]消費税額</t>
    <rPh sb="6" eb="9">
      <t>ショウヒゼイ</t>
    </rPh>
    <rPh sb="9" eb="10">
      <t>ガク</t>
    </rPh>
    <phoneticPr fontId="4"/>
  </si>
  <si>
    <t>=[1394]－[1393]</t>
    <phoneticPr fontId="4"/>
  </si>
  <si>
    <t>[1112]今回請求金額計</t>
    <rPh sb="6" eb="8">
      <t>コンカイ</t>
    </rPh>
    <rPh sb="8" eb="10">
      <t>セイキュウ</t>
    </rPh>
    <rPh sb="10" eb="12">
      <t>キンガク</t>
    </rPh>
    <rPh sb="12" eb="13">
      <t>ケイ</t>
    </rPh>
    <phoneticPr fontId="4"/>
  </si>
  <si>
    <t>=[1097]－[1096]</t>
    <phoneticPr fontId="4"/>
  </si>
  <si>
    <t>合意精算に係る金額関連データ項目（請求金額算定方式：D方式）</t>
    <rPh sb="0" eb="2">
      <t>ゴウイ</t>
    </rPh>
    <rPh sb="2" eb="4">
      <t>セイサン</t>
    </rPh>
    <rPh sb="5" eb="6">
      <t>カカ</t>
    </rPh>
    <rPh sb="7" eb="9">
      <t>キンガク</t>
    </rPh>
    <rPh sb="9" eb="11">
      <t>カンレン</t>
    </rPh>
    <rPh sb="14" eb="16">
      <t>コウモク</t>
    </rPh>
    <rPh sb="27" eb="29">
      <t>ホウシキ</t>
    </rPh>
    <phoneticPr fontId="4"/>
  </si>
  <si>
    <t>[1153]税込今回迄累積出来高金額計</t>
    <rPh sb="6" eb="8">
      <t>ゼイコミ</t>
    </rPh>
    <rPh sb="8" eb="10">
      <t>コンカイ</t>
    </rPh>
    <rPh sb="10" eb="11">
      <t>マデ</t>
    </rPh>
    <rPh sb="11" eb="13">
      <t>ルイセキ</t>
    </rPh>
    <rPh sb="13" eb="16">
      <t>デキダカ</t>
    </rPh>
    <rPh sb="16" eb="18">
      <t>キンガク</t>
    </rPh>
    <rPh sb="18" eb="19">
      <t>ケイ</t>
    </rPh>
    <phoneticPr fontId="4"/>
  </si>
  <si>
    <t>=[1109]＋（[1109]に対する消費税額）</t>
    <phoneticPr fontId="4"/>
  </si>
  <si>
    <t>[1341]税込今回迄累積出来高金額計調整額</t>
    <rPh sb="6" eb="8">
      <t>ゼイコミ</t>
    </rPh>
    <rPh sb="8" eb="10">
      <t>コンカイ</t>
    </rPh>
    <rPh sb="10" eb="11">
      <t>マデ</t>
    </rPh>
    <rPh sb="11" eb="13">
      <t>ルイセキ</t>
    </rPh>
    <rPh sb="13" eb="16">
      <t>デキダカ</t>
    </rPh>
    <rPh sb="16" eb="18">
      <t>キンガク</t>
    </rPh>
    <rPh sb="18" eb="19">
      <t>ケイ</t>
    </rPh>
    <rPh sb="19" eb="21">
      <t>チョウセイ</t>
    </rPh>
    <rPh sb="21" eb="22">
      <t>ガク</t>
    </rPh>
    <phoneticPr fontId="4"/>
  </si>
  <si>
    <t xml:space="preserve"> [1153]に対する調整額</t>
    <rPh sb="8" eb="9">
      <t>タイ</t>
    </rPh>
    <phoneticPr fontId="4"/>
  </si>
  <si>
    <t>[1342]調整後税込今回迄累積出来高金額計</t>
    <phoneticPr fontId="4"/>
  </si>
  <si>
    <t>=[1153]＋[1341]</t>
    <phoneticPr fontId="4"/>
  </si>
  <si>
    <t>=[参考３]－[参考３]に含まれる消費税額</t>
    <rPh sb="12" eb="13">
      <t>タイ</t>
    </rPh>
    <rPh sb="13" eb="14">
      <t>フク</t>
    </rPh>
    <rPh sb="17" eb="20">
      <t>ショウヒゼイ</t>
    </rPh>
    <rPh sb="19" eb="20">
      <t>ガク</t>
    </rPh>
    <phoneticPr fontId="4"/>
  </si>
  <si>
    <t>=[参考４]－[参考４]に含まれる消費税額</t>
    <rPh sb="12" eb="13">
      <t>タイ</t>
    </rPh>
    <rPh sb="13" eb="14">
      <t>フク</t>
    </rPh>
    <rPh sb="17" eb="20">
      <t>ショウヒゼイ</t>
    </rPh>
    <rPh sb="19" eb="20">
      <t>ガク</t>
    </rPh>
    <phoneticPr fontId="4"/>
  </si>
  <si>
    <t>=[1342]</t>
    <phoneticPr fontId="4"/>
  </si>
  <si>
    <t>=[1394]   　　　　　　（ [参考３]に対する消費税額 ）</t>
  </si>
  <si>
    <t>=[参考５]－[1098]　（ [参考４]に対する消費税額 ）</t>
    <phoneticPr fontId="4"/>
  </si>
  <si>
    <t>[1152]税込前回迄累積出来高金額計</t>
  </si>
  <si>
    <r>
      <t>前回請求時の[1</t>
    </r>
    <r>
      <rPr>
        <sz val="11"/>
        <color theme="1"/>
        <rFont val="Yu Gothic"/>
        <family val="2"/>
        <scheme val="minor"/>
      </rPr>
      <t>153</t>
    </r>
    <r>
      <rPr>
        <sz val="11"/>
        <color theme="1"/>
        <rFont val="Yu Gothic"/>
        <family val="2"/>
        <scheme val="minor"/>
      </rPr>
      <t>]</t>
    </r>
    <rPh sb="0" eb="1">
      <t>マエ</t>
    </rPh>
    <rPh sb="2" eb="4">
      <t>セイキュウ</t>
    </rPh>
    <rPh sb="4" eb="5">
      <t>ジ</t>
    </rPh>
    <phoneticPr fontId="4"/>
  </si>
  <si>
    <t>[1351]税込前回迄累積出来高金額計調整額</t>
  </si>
  <si>
    <r>
      <t>前回請求時の[1341</t>
    </r>
    <r>
      <rPr>
        <sz val="11"/>
        <color theme="1"/>
        <rFont val="Yu Gothic"/>
        <family val="2"/>
        <scheme val="minor"/>
      </rPr>
      <t>]</t>
    </r>
    <rPh sb="0" eb="1">
      <t>マエ</t>
    </rPh>
    <rPh sb="2" eb="4">
      <t>セイキュウ</t>
    </rPh>
    <rPh sb="4" eb="5">
      <t>ジ</t>
    </rPh>
    <phoneticPr fontId="4"/>
  </si>
  <si>
    <t>[1352]調整後税込前回迄累積出来高金額計</t>
  </si>
  <si>
    <r>
      <t>前回請求時の[1</t>
    </r>
    <r>
      <rPr>
        <sz val="11"/>
        <color theme="1"/>
        <rFont val="Yu Gothic"/>
        <family val="2"/>
        <scheme val="minor"/>
      </rPr>
      <t>342</t>
    </r>
    <r>
      <rPr>
        <sz val="11"/>
        <color theme="1"/>
        <rFont val="Yu Gothic"/>
        <family val="2"/>
        <scheme val="minor"/>
      </rPr>
      <t>]</t>
    </r>
    <rPh sb="0" eb="1">
      <t>マエ</t>
    </rPh>
    <rPh sb="2" eb="4">
      <t>セイキュウ</t>
    </rPh>
    <rPh sb="4" eb="5">
      <t>ジ</t>
    </rPh>
    <phoneticPr fontId="4"/>
  </si>
  <si>
    <r>
      <t>前回請求時の[1160</t>
    </r>
    <r>
      <rPr>
        <sz val="11"/>
        <color theme="1"/>
        <rFont val="Yu Gothic"/>
        <family val="2"/>
        <scheme val="minor"/>
      </rPr>
      <t>]</t>
    </r>
    <rPh sb="0" eb="1">
      <t>マエ</t>
    </rPh>
    <rPh sb="2" eb="4">
      <t>セイキュウ</t>
    </rPh>
    <rPh sb="4" eb="5">
      <t>ジ</t>
    </rPh>
    <phoneticPr fontId="4"/>
  </si>
  <si>
    <t>[1109]今回迄累積出来高金額計</t>
    <phoneticPr fontId="4"/>
  </si>
  <si>
    <t>[1153]税込今回迄累積出来高金額計</t>
  </si>
  <si>
    <t>=[1109]＋（[1109]に対する消費税額）</t>
    <rPh sb="16" eb="17">
      <t>タイ</t>
    </rPh>
    <rPh sb="19" eb="22">
      <t>ショウヒゼイ</t>
    </rPh>
    <rPh sb="22" eb="23">
      <t>ガク</t>
    </rPh>
    <phoneticPr fontId="4"/>
  </si>
  <si>
    <t>[1341]税込今回迄累積出来高金額計調整額</t>
  </si>
  <si>
    <t>[1153]に対する調整額</t>
    <rPh sb="7" eb="8">
      <t>タイ</t>
    </rPh>
    <rPh sb="10" eb="12">
      <t>チョウセイ</t>
    </rPh>
    <rPh sb="12" eb="13">
      <t>ガク</t>
    </rPh>
    <phoneticPr fontId="4"/>
  </si>
  <si>
    <t>[1342]調整後税込今回迄累積出来高金額計</t>
  </si>
  <si>
    <t>[1335]税込今回迄累積請求金額計（調整前）</t>
  </si>
  <si>
    <t>=[1342]×[1058]×0.01</t>
    <phoneticPr fontId="4"/>
  </si>
  <si>
    <t>[1343]税込今回迄累積請求金額計調整額</t>
  </si>
  <si>
    <t>[1335]に対する調整額</t>
    <rPh sb="7" eb="8">
      <t>タイ</t>
    </rPh>
    <rPh sb="10" eb="12">
      <t>チョウセイ</t>
    </rPh>
    <rPh sb="12" eb="13">
      <t>ガク</t>
    </rPh>
    <phoneticPr fontId="4"/>
  </si>
  <si>
    <t>=[1335]＋[1343]</t>
    <phoneticPr fontId="4"/>
  </si>
  <si>
    <t>[1163]税込今回迄累積請求保留金額計</t>
  </si>
  <si>
    <t>=[1342]－[1160]</t>
    <phoneticPr fontId="4"/>
  </si>
  <si>
    <t>=[1393]＋[1096]</t>
    <phoneticPr fontId="4"/>
  </si>
  <si>
    <t>=[1097]を割り戻して算出した消費税</t>
    <rPh sb="8" eb="9">
      <t>ワ</t>
    </rPh>
    <rPh sb="10" eb="11">
      <t>モド</t>
    </rPh>
    <rPh sb="13" eb="15">
      <t>サンシュツ</t>
    </rPh>
    <rPh sb="17" eb="20">
      <t>ショウヒゼイ</t>
    </rPh>
    <phoneticPr fontId="4"/>
  </si>
  <si>
    <t>=（[1160]に対する消費税額） - （[1393]+[1395]）</t>
  </si>
  <si>
    <t>※　税込み金額から割り戻して、消費税額を計算する。（例　110円（税込み）の場合：110（円）×10（％）÷（10（％）+100））＝10（円））</t>
    <rPh sb="2" eb="4">
      <t>ゼイコ</t>
    </rPh>
    <rPh sb="5" eb="7">
      <t>キンガク</t>
    </rPh>
    <rPh sb="9" eb="10">
      <t>ワ</t>
    </rPh>
    <rPh sb="11" eb="12">
      <t>モド</t>
    </rPh>
    <rPh sb="15" eb="18">
      <t>ショウヒゼイ</t>
    </rPh>
    <rPh sb="18" eb="19">
      <t>ガク</t>
    </rPh>
    <rPh sb="20" eb="22">
      <t>ケイサン</t>
    </rPh>
    <rPh sb="26" eb="27">
      <t>レイ</t>
    </rPh>
    <rPh sb="31" eb="32">
      <t>エン</t>
    </rPh>
    <rPh sb="33" eb="35">
      <t>ゼイコ</t>
    </rPh>
    <rPh sb="38" eb="40">
      <t>バアイ</t>
    </rPh>
    <rPh sb="45" eb="46">
      <t>エン</t>
    </rPh>
    <rPh sb="70" eb="71">
      <t>エン</t>
    </rPh>
    <phoneticPr fontId="4"/>
  </si>
  <si>
    <t>\2,860,000</t>
    <phoneticPr fontId="1"/>
  </si>
  <si>
    <t>\400,000</t>
    <phoneticPr fontId="1"/>
  </si>
  <si>
    <t>計算式20221201鹿島提供</t>
    <rPh sb="0" eb="3">
      <t>ケイサンシキ</t>
    </rPh>
    <rPh sb="11" eb="13">
      <t>カジマ</t>
    </rPh>
    <rPh sb="13" eb="15">
      <t>テイキョウ</t>
    </rPh>
    <phoneticPr fontId="1"/>
  </si>
  <si>
    <t>間違っていた値</t>
    <rPh sb="0" eb="2">
      <t>マチガ</t>
    </rPh>
    <rPh sb="6" eb="7">
      <t>アタイ</t>
    </rPh>
    <phoneticPr fontId="1"/>
  </si>
  <si>
    <t>0</t>
  </si>
  <si>
    <t>\8,000</t>
  </si>
  <si>
    <t>\72,000</t>
  </si>
  <si>
    <t>\227,272</t>
    <phoneticPr fontId="1"/>
  </si>
  <si>
    <t>\7,272</t>
    <phoneticPr fontId="1"/>
  </si>
  <si>
    <t>\72,728</t>
    <phoneticPr fontId="1"/>
  </si>
  <si>
    <t>軽減</t>
    <rPh sb="0" eb="1">
      <t>ケイゲン</t>
    </rPh>
    <phoneticPr fontId="1"/>
  </si>
  <si>
    <t>S19001</t>
    <phoneticPr fontId="1"/>
  </si>
  <si>
    <t>N19001</t>
    <phoneticPr fontId="1"/>
  </si>
  <si>
    <t>S19003</t>
    <phoneticPr fontId="1"/>
  </si>
  <si>
    <t>合意打切精算請求書（全体情報）</t>
    <rPh sb="0" eb="2">
      <t>ゴウイ</t>
    </rPh>
    <rPh sb="2" eb="3">
      <t>ダ</t>
    </rPh>
    <rPh sb="3" eb="4">
      <t>キリ</t>
    </rPh>
    <rPh sb="4" eb="6">
      <t>セイサン</t>
    </rPh>
    <rPh sb="6" eb="9">
      <t>セイキュウショ</t>
    </rPh>
    <rPh sb="10" eb="12">
      <t>ゼンタイ</t>
    </rPh>
    <rPh sb="12" eb="14">
      <t>ジョウホウ</t>
    </rPh>
    <phoneticPr fontId="4"/>
  </si>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</sst>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6" formatCode="&quot;¥&quot;#,##0;[Red]&quot;¥&quot;\-#,##0"/>
    <numFmt numFmtId="7" formatCode="&quot;¥&quot;#,##0.00;&quot;¥&quot;\-#,##0.00"/>
    <numFmt numFmtId="176" formatCode="0_ "/>
    <numFmt numFmtId="177" formatCode="#,##0_ "/>
    <numFmt numFmtId="178" formatCode="#,##0_ ;[Red]\-#,##0\ "/>
    <numFmt numFmtId="179" formatCode="#,##0_);[Red]\(#,##0\)"/>
    <numFmt numFmtId="180" formatCode="m/d;@"/>
    <numFmt numFmtId="181" formatCode="yyyy&quot;年&quot;m&quot;月&quot;d&quot;日&quot;;@"/>
    <numFmt numFmtId="182" formatCode="#,##0.00_);[Red]\(#,##0.00\)"/>
    <numFmt numFmtId="183" formatCode="0_ ;[Red]\-0\ "/>
    <numFmt numFmtId="184" formatCode="0.0_);[Red]\(0.0\)"/>
    <numFmt numFmtId="185" formatCode="&quot;¥&quot;#,##0_);[Red]\(&quot;¥&quot;#,##0\)"/>
    <numFmt numFmtId="186" formatCode="#,###&quot;円&quot;"/>
    <numFmt numFmtId="187" formatCode="[$-F800]dddd\,\ mmmm\ dd\,\ yyyy"/>
    <numFmt numFmtId="188" formatCode="yyyy&quot;年&quot;m&quot;月&quot;;@"/>
  </numFmts>
  <fonts count="88">
    <font>
      <sz val="11"/>
      <color theme="1"/>
      <name val="Yu Gothic"/>
      <family val="2"/>
      <scheme val="minor"/>
    </font>
    <font>
      <sz val="6"/>
      <name val="Yu Gothic"/>
      <family val="3"/>
      <charset val="128"/>
      <scheme val="minor"/>
    </font>
    <font>
      <sz val="20"/>
      <color theme="1"/>
      <name val="Yu Gothic"/>
      <family val="2"/>
      <scheme val="minor"/>
    </font>
    <font>
      <sz val="11"/>
      <name val="ＭＳ Ｐゴシック"/>
      <family val="3"/>
      <charset val="128"/>
    </font>
    <font>
      <sz val="6"/>
      <name val="ＭＳ Ｐゴシック"/>
      <family val="3"/>
      <charset val="128"/>
    </font>
    <font>
      <sz val="11"/>
      <color theme="1"/>
      <name val="ＭＳ Ｐゴシック"/>
      <family val="2"/>
      <charset val="128"/>
    </font>
    <font>
      <sz val="11"/>
      <color rgb="FFFF0000"/>
      <name val="Yu Gothic"/>
      <family val="3"/>
      <charset val="128"/>
      <scheme val="minor"/>
    </font>
    <font>
      <sz val="11"/>
      <color theme="1"/>
      <name val="Yu Gothic"/>
      <family val="3"/>
      <charset val="128"/>
      <scheme val="minor"/>
    </font>
    <font>
      <sz val="11"/>
      <name val="Yu Gothic"/>
      <family val="3"/>
      <charset val="128"/>
      <scheme val="minor"/>
    </font>
    <font>
      <sz val="11"/>
      <color rgb="FF0070C0"/>
      <name val="Yu Gothic"/>
      <family val="3"/>
      <charset val="128"/>
      <scheme val="minor"/>
    </font>
    <font>
      <sz val="16"/>
      <name val="Meiryo UI"/>
      <family val="3"/>
      <charset val="128"/>
    </font>
    <font>
      <b/>
      <sz val="11"/>
      <color rgb="FFFF0000"/>
      <name val="Meiryo UI"/>
      <family val="3"/>
      <charset val="128"/>
    </font>
    <font>
      <sz val="11"/>
      <color rgb="FFFF0000"/>
      <name val="Meiryo UI"/>
      <family val="3"/>
      <charset val="128"/>
    </font>
    <font>
      <sz val="14"/>
      <color theme="1"/>
      <name val="Meiryo UI"/>
      <family val="3"/>
      <charset val="128"/>
    </font>
    <font>
      <sz val="6"/>
      <name val="ＭＳ Ｐゴシック"/>
      <family val="2"/>
      <charset val="128"/>
    </font>
    <font>
      <sz val="16"/>
      <color theme="1"/>
      <name val="Yu Gothic"/>
      <family val="3"/>
      <charset val="128"/>
      <scheme val="minor"/>
    </font>
    <font>
      <sz val="10"/>
      <name val="Meiryo UI"/>
      <family val="3"/>
      <charset val="128"/>
    </font>
    <font>
      <sz val="16"/>
      <color rgb="FF0000FF"/>
      <name val="Meiryo UI"/>
      <family val="3"/>
      <charset val="128"/>
    </font>
    <font>
      <sz val="11"/>
      <name val="Meiryo UI"/>
      <family val="3"/>
      <charset val="128"/>
    </font>
    <font>
      <sz val="11"/>
      <color rgb="FF0000FF"/>
      <name val="Meiryo UI"/>
      <family val="3"/>
      <charset val="128"/>
    </font>
    <font>
      <b/>
      <sz val="11"/>
      <name val="Meiryo UI"/>
      <family val="3"/>
      <charset val="128"/>
    </font>
    <font>
      <sz val="18"/>
      <name val="Meiryo UI"/>
      <family val="3"/>
      <charset val="128"/>
    </font>
    <font>
      <i/>
      <sz val="11"/>
      <name val="Meiryo UI"/>
      <family val="3"/>
      <charset val="128"/>
    </font>
    <font>
      <sz val="11"/>
      <color theme="1"/>
      <name val="Meiryo UI"/>
      <family val="3"/>
      <charset val="128"/>
    </font>
    <font>
      <sz val="9"/>
      <color rgb="FFFF0000"/>
      <name val="Meiryo UI"/>
      <family val="3"/>
      <charset val="128"/>
    </font>
    <font>
      <sz val="14"/>
      <name val="Meiryo UI"/>
      <family val="3"/>
      <charset val="128"/>
    </font>
    <font>
      <sz val="14"/>
      <color rgb="FFFF0000"/>
      <name val="Meiryo UI"/>
      <family val="3"/>
      <charset val="128"/>
    </font>
    <font>
      <sz val="11"/>
      <color theme="1"/>
      <name val="Meiryo UI"/>
      <family val="2"/>
      <charset val="128"/>
    </font>
    <font>
      <b/>
      <u/>
      <sz val="18"/>
      <name val="Meiryo UI"/>
      <family val="3"/>
      <charset val="128"/>
    </font>
    <font>
      <u/>
      <sz val="14"/>
      <name val="Meiryo UI"/>
      <family val="3"/>
      <charset val="128"/>
    </font>
    <font>
      <sz val="6"/>
      <name val="Meiryo UI"/>
      <family val="2"/>
      <charset val="128"/>
    </font>
    <font>
      <sz val="16"/>
      <name val="Yu Gothic"/>
      <family val="3"/>
      <charset val="128"/>
      <scheme val="minor"/>
    </font>
    <font>
      <sz val="14"/>
      <color theme="1"/>
      <name val="Yu Gothic"/>
      <family val="3"/>
      <charset val="128"/>
      <scheme val="minor"/>
    </font>
    <font>
      <sz val="14"/>
      <name val="Yu Gothic"/>
      <family val="3"/>
      <charset val="128"/>
      <scheme val="minor"/>
    </font>
    <font>
      <b/>
      <u/>
      <sz val="18"/>
      <name val="Yu Gothic"/>
      <family val="3"/>
      <charset val="128"/>
      <scheme val="minor"/>
    </font>
    <font>
      <u/>
      <sz val="14"/>
      <name val="Yu Gothic"/>
      <family val="3"/>
      <charset val="128"/>
      <scheme val="minor"/>
    </font>
    <font>
      <b/>
      <u/>
      <sz val="22"/>
      <name val="Yu Gothic"/>
      <family val="3"/>
      <charset val="128"/>
      <scheme val="minor"/>
    </font>
    <font>
      <sz val="16"/>
      <color rgb="FFFF0000"/>
      <name val="Yu Gothic"/>
      <family val="3"/>
      <charset val="128"/>
      <scheme val="minor"/>
    </font>
    <font>
      <sz val="11"/>
      <color theme="0"/>
      <name val="Yu Gothic"/>
      <family val="3"/>
      <charset val="128"/>
      <scheme val="minor"/>
    </font>
    <font>
      <sz val="9"/>
      <name val="Yu Gothic"/>
      <family val="3"/>
      <charset val="128"/>
      <scheme val="minor"/>
    </font>
    <font>
      <sz val="20"/>
      <name val="Yu Gothic"/>
      <family val="3"/>
      <charset val="128"/>
      <scheme val="minor"/>
    </font>
    <font>
      <b/>
      <sz val="11"/>
      <color theme="1"/>
      <name val="Yu Gothic"/>
      <family val="3"/>
      <charset val="128"/>
      <scheme val="minor"/>
    </font>
    <font>
      <b/>
      <sz val="11"/>
      <color rgb="FFFF0000"/>
      <name val="Yu Gothic"/>
      <family val="3"/>
      <charset val="128"/>
      <scheme val="minor"/>
    </font>
    <font>
      <b/>
      <u/>
      <sz val="22"/>
      <color theme="1"/>
      <name val="Yu Gothic"/>
      <family val="3"/>
      <charset val="128"/>
      <scheme val="minor"/>
    </font>
    <font>
      <b/>
      <sz val="14"/>
      <name val="Yu Gothic"/>
      <family val="3"/>
      <charset val="128"/>
      <scheme val="minor"/>
    </font>
    <font>
      <sz val="10"/>
      <name val="Yu Gothic"/>
      <family val="3"/>
      <charset val="128"/>
      <scheme val="minor"/>
    </font>
    <font>
      <sz val="16"/>
      <color rgb="FF0000FF"/>
      <name val="Yu Gothic"/>
      <family val="3"/>
      <charset val="128"/>
      <scheme val="minor"/>
    </font>
    <font>
      <sz val="11"/>
      <color rgb="FF0000FF"/>
      <name val="Yu Gothic"/>
      <family val="3"/>
      <charset val="128"/>
      <scheme val="minor"/>
    </font>
    <font>
      <strike/>
      <sz val="11"/>
      <name val="Yu Gothic"/>
      <family val="3"/>
      <charset val="128"/>
      <scheme val="minor"/>
    </font>
    <font>
      <b/>
      <sz val="18"/>
      <name val="Yu Gothic"/>
      <family val="3"/>
      <charset val="128"/>
      <scheme val="minor"/>
    </font>
    <font>
      <b/>
      <sz val="11"/>
      <name val="Yu Gothic"/>
      <family val="3"/>
      <charset val="128"/>
      <scheme val="minor"/>
    </font>
    <font>
      <strike/>
      <sz val="11"/>
      <color rgb="FFFF0000"/>
      <name val="Yu Gothic"/>
      <family val="3"/>
      <charset val="128"/>
      <scheme val="minor"/>
    </font>
    <font>
      <b/>
      <sz val="22"/>
      <name val="Yu Gothic"/>
      <family val="3"/>
      <charset val="128"/>
      <scheme val="minor"/>
    </font>
    <font>
      <sz val="11"/>
      <color theme="1"/>
      <name val="Yu Gothic"/>
      <family val="2"/>
      <scheme val="minor"/>
    </font>
    <font>
      <b/>
      <sz val="12"/>
      <name val="ＭＳ Ｐ明朝"/>
      <family val="1"/>
      <charset val="128"/>
    </font>
    <font>
      <sz val="10"/>
      <name val="ＭＳ Ｐ明朝"/>
      <family val="1"/>
      <charset val="128"/>
    </font>
    <font>
      <sz val="12"/>
      <name val="ＭＳ Ｐ明朝"/>
      <family val="1"/>
      <charset val="128"/>
    </font>
    <font>
      <b/>
      <u/>
      <sz val="28"/>
      <name val="ＭＳ Ｐゴシック"/>
      <family val="3"/>
      <charset val="128"/>
    </font>
    <font>
      <sz val="28"/>
      <name val="ＭＳ Ｐ明朝"/>
      <family val="1"/>
      <charset val="128"/>
    </font>
    <font>
      <u/>
      <sz val="11"/>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7"/>
      <name val="ＭＳ Ｐゴシック"/>
      <family val="3"/>
      <charset val="128"/>
    </font>
    <font>
      <b/>
      <sz val="12"/>
      <name val="ＭＳ Ｐゴシック"/>
      <family val="3"/>
      <charset val="128"/>
    </font>
    <font>
      <b/>
      <sz val="18"/>
      <color theme="1"/>
      <name val="Yu Gothic"/>
      <family val="3"/>
      <charset val="128"/>
      <scheme val="minor"/>
    </font>
    <font>
      <sz val="11"/>
      <name val="Yu Gothic"/>
      <family val="2"/>
      <scheme val="minor"/>
    </font>
    <font>
      <sz val="10.5"/>
      <color rgb="FFFF0000"/>
      <name val="Century"/>
      <family val="1"/>
    </font>
    <font>
      <sz val="10.5"/>
      <color theme="1"/>
      <name val="Century"/>
      <family val="1"/>
    </font>
    <font>
      <sz val="11"/>
      <color rgb="FFFF0000"/>
      <name val="ＭＳ 明朝"/>
      <family val="1"/>
      <charset val="128"/>
    </font>
    <font>
      <sz val="10.5"/>
      <color rgb="FFFF0000"/>
      <name val="Wingdings"/>
      <charset val="2"/>
    </font>
    <font>
      <sz val="14"/>
      <color rgb="FFFF0000"/>
      <name val="Yu Gothic"/>
      <family val="3"/>
      <charset val="128"/>
      <scheme val="minor"/>
    </font>
    <font>
      <sz val="11"/>
      <color rgb="FFFF0000"/>
      <name val="ＭＳ Ｐゴシック"/>
      <family val="3"/>
      <charset val="128"/>
    </font>
    <font>
      <u/>
      <sz val="11"/>
      <color rgb="FFFF0000"/>
      <name val="ＭＳ Ｐゴシック"/>
      <family val="3"/>
      <charset val="128"/>
    </font>
    <font>
      <strike/>
      <sz val="14"/>
      <color rgb="FFFF0000"/>
      <name val="Yu Gothic"/>
      <family val="3"/>
      <charset val="128"/>
      <scheme val="minor"/>
    </font>
    <font>
      <sz val="11"/>
      <color theme="1"/>
      <name val="ＭＳ Ｐゴシック"/>
      <family val="3"/>
      <charset val="128"/>
    </font>
    <font>
      <sz val="11"/>
      <color theme="1"/>
      <name val="Yu Gothic"/>
      <family val="2"/>
      <charset val="2"/>
      <scheme val="minor"/>
    </font>
    <font>
      <sz val="9"/>
      <color theme="1"/>
      <name val="Yu Gothic"/>
      <family val="2"/>
      <scheme val="minor"/>
    </font>
    <font>
      <sz val="11"/>
      <color theme="1"/>
      <name val="Yu Gothic"/>
      <family val="2"/>
      <charset val="2"/>
    </font>
    <font>
      <sz val="6"/>
      <name val="Yu Gothic"/>
      <family val="2"/>
      <charset val="128"/>
      <scheme val="minor"/>
    </font>
    <font>
      <b/>
      <sz val="16"/>
      <name val="Yu Gothic"/>
      <family val="3"/>
      <charset val="128"/>
      <scheme val="minor"/>
    </font>
    <font>
      <b/>
      <sz val="12"/>
      <name val="Yu Gothic"/>
      <family val="3"/>
      <charset val="128"/>
      <scheme val="minor"/>
    </font>
    <font>
      <sz val="20"/>
      <name val="ＭＳ Ｐゴシック"/>
      <family val="3"/>
      <charset val="128"/>
    </font>
    <font>
      <sz val="14"/>
      <name val="ＭＳ Ｐゴシック"/>
      <family val="3"/>
      <charset val="128"/>
    </font>
    <font>
      <sz val="11"/>
      <color indexed="10"/>
      <name val="ＭＳ Ｐゴシック"/>
      <family val="3"/>
      <charset val="128"/>
    </font>
    <font>
      <sz val="8"/>
      <name val="ＭＳ Ｐゴシック"/>
      <family val="3"/>
      <charset val="128"/>
    </font>
    <font>
      <sz val="11"/>
      <color rgb="FF92D050"/>
      <name val="Yu Gothic"/>
      <family val="3"/>
      <charset val="128"/>
      <scheme val="minor"/>
    </font>
  </fonts>
  <fills count="2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theme="7"/>
        <bgColor indexed="64"/>
      </patternFill>
    </fill>
    <fill>
      <patternFill patternType="solid">
        <fgColor indexed="31"/>
        <bgColor indexed="22"/>
      </patternFill>
    </fill>
    <fill>
      <patternFill patternType="solid">
        <fgColor rgb="FFFFFFCC"/>
        <bgColor indexed="64"/>
      </patternFill>
    </fill>
    <fill>
      <patternFill patternType="solid">
        <fgColor theme="0" tint="-0.249977111117893"/>
        <bgColor indexed="22"/>
      </patternFill>
    </fill>
    <fill>
      <patternFill patternType="solid">
        <fgColor rgb="FFFFFFCC"/>
        <bgColor indexed="22"/>
      </patternFill>
    </fill>
    <fill>
      <patternFill patternType="solid">
        <fgColor theme="0" tint="-0.14999847407452621"/>
        <bgColor indexed="64"/>
      </patternFill>
    </fill>
    <fill>
      <patternFill patternType="solid">
        <fgColor theme="0" tint="-0.14999847407452621"/>
        <bgColor indexed="22"/>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double">
        <color auto="1"/>
      </top>
      <bottom style="thin">
        <color auto="1"/>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double">
        <color auto="1"/>
      </bottom>
      <diagonal/>
    </border>
    <border>
      <left/>
      <right/>
      <top style="hair">
        <color indexed="64"/>
      </top>
      <bottom/>
      <diagonal/>
    </border>
    <border>
      <left/>
      <right style="thin">
        <color indexed="64"/>
      </right>
      <top style="hair">
        <color indexed="64"/>
      </top>
      <bottom/>
      <diagonal/>
    </border>
    <border>
      <left style="medium">
        <color indexed="64"/>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top style="double">
        <color indexed="64"/>
      </top>
      <bottom/>
      <diagonal/>
    </border>
    <border>
      <left style="thin">
        <color indexed="64"/>
      </left>
      <right/>
      <top style="medium">
        <color indexed="64"/>
      </top>
      <bottom/>
      <diagonal/>
    </border>
    <border>
      <left style="medium">
        <color indexed="64"/>
      </left>
      <right style="double">
        <color indexed="64"/>
      </right>
      <top/>
      <bottom/>
      <diagonal/>
    </border>
    <border>
      <left style="double">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4">
    <xf numFmtId="0" fontId="0" fillId="0" borderId="0"/>
    <xf numFmtId="0" fontId="3" fillId="0" borderId="0"/>
    <xf numFmtId="9" fontId="3" fillId="0" borderId="0" applyFont="0" applyFill="0" applyBorder="0" applyAlignment="0" applyProtection="0">
      <alignment vertical="center"/>
    </xf>
    <xf numFmtId="0" fontId="5" fillId="0" borderId="0">
      <alignment vertical="center"/>
    </xf>
    <xf numFmtId="0" fontId="5" fillId="0" borderId="0">
      <alignment vertical="center"/>
    </xf>
    <xf numFmtId="38" fontId="3" fillId="0" borderId="0" applyFont="0" applyFill="0" applyBorder="0" applyAlignment="0" applyProtection="0">
      <alignment vertical="center"/>
    </xf>
    <xf numFmtId="0" fontId="5" fillId="0" borderId="0">
      <alignment vertical="center"/>
    </xf>
    <xf numFmtId="0" fontId="3" fillId="0" borderId="0"/>
    <xf numFmtId="0" fontId="27" fillId="0" borderId="0">
      <alignment vertical="center"/>
    </xf>
    <xf numFmtId="38" fontId="53" fillId="0" borderId="0" applyFont="0" applyFill="0" applyBorder="0" applyAlignment="0" applyProtection="0">
      <alignment vertical="center"/>
    </xf>
    <xf numFmtId="0" fontId="5" fillId="0" borderId="0">
      <alignment vertical="center"/>
    </xf>
    <xf numFmtId="0" fontId="27" fillId="0" borderId="0">
      <alignment vertical="center"/>
    </xf>
    <xf numFmtId="0" fontId="53" fillId="0" borderId="0"/>
    <xf numFmtId="0" fontId="3" fillId="0" borderId="0">
      <alignment vertical="center"/>
    </xf>
  </cellStyleXfs>
  <cellXfs count="1727">
    <xf numFmtId="0" fontId="0" fillId="0" borderId="0" xfId="0"/>
    <xf numFmtId="0" fontId="0" fillId="0" borderId="0" xfId="0" applyAlignment="1">
      <alignment vertical="top"/>
    </xf>
    <xf numFmtId="0" fontId="2" fillId="0" borderId="0" xfId="0" applyFont="1" applyAlignment="1">
      <alignment horizontal="center" vertical="top"/>
    </xf>
    <xf numFmtId="0" fontId="0" fillId="0" borderId="0" xfId="0" applyAlignment="1">
      <alignment horizontal="right" vertical="top"/>
    </xf>
    <xf numFmtId="0" fontId="0" fillId="2" borderId="2" xfId="0" applyFill="1" applyBorder="1" applyAlignment="1">
      <alignment vertical="top"/>
    </xf>
    <xf numFmtId="0" fontId="0" fillId="2" borderId="3" xfId="0" applyFill="1" applyBorder="1" applyAlignment="1">
      <alignment vertical="top"/>
    </xf>
    <xf numFmtId="0" fontId="0" fillId="2" borderId="1" xfId="0" applyFill="1" applyBorder="1" applyAlignment="1">
      <alignment vertical="top"/>
    </xf>
    <xf numFmtId="0" fontId="0" fillId="0" borderId="1" xfId="0" applyBorder="1" applyAlignment="1">
      <alignment horizontal="center" vertical="center"/>
    </xf>
    <xf numFmtId="0" fontId="0" fillId="2" borderId="7" xfId="0" applyFill="1" applyBorder="1" applyAlignment="1">
      <alignment vertical="top"/>
    </xf>
    <xf numFmtId="0" fontId="0" fillId="2" borderId="8" xfId="0" applyFill="1" applyBorder="1" applyAlignment="1">
      <alignment vertical="top"/>
    </xf>
    <xf numFmtId="0" fontId="0" fillId="2" borderId="9" xfId="0" applyFill="1" applyBorder="1" applyAlignment="1">
      <alignment vertical="top"/>
    </xf>
    <xf numFmtId="0" fontId="0" fillId="2" borderId="6" xfId="0" applyFill="1" applyBorder="1" applyAlignment="1">
      <alignment vertical="top"/>
    </xf>
    <xf numFmtId="0" fontId="0" fillId="2" borderId="10" xfId="0" applyFill="1" applyBorder="1" applyAlignment="1">
      <alignment vertical="top"/>
    </xf>
    <xf numFmtId="0" fontId="0" fillId="2" borderId="4" xfId="0" applyFill="1" applyBorder="1" applyAlignment="1">
      <alignment vertical="top"/>
    </xf>
    <xf numFmtId="0" fontId="0" fillId="3" borderId="1" xfId="0" applyFill="1" applyBorder="1" applyAlignment="1">
      <alignment vertical="top"/>
    </xf>
    <xf numFmtId="0" fontId="0" fillId="3" borderId="1" xfId="0" applyFill="1" applyBorder="1" applyAlignment="1">
      <alignment horizontal="center" vertical="top"/>
    </xf>
    <xf numFmtId="0" fontId="0" fillId="3" borderId="1" xfId="0" applyFill="1" applyBorder="1" applyAlignment="1">
      <alignment horizontal="center" vertical="top" wrapText="1"/>
    </xf>
    <xf numFmtId="0" fontId="0" fillId="3" borderId="2" xfId="0" applyFill="1" applyBorder="1" applyAlignment="1">
      <alignment horizontal="center" vertical="top"/>
    </xf>
    <xf numFmtId="0" fontId="0" fillId="3" borderId="5" xfId="0"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0" fillId="4" borderId="9" xfId="0" applyFill="1" applyBorder="1" applyAlignment="1">
      <alignment vertical="top"/>
    </xf>
    <xf numFmtId="0" fontId="0" fillId="4" borderId="6" xfId="0" applyFill="1" applyBorder="1" applyAlignment="1">
      <alignment vertical="top"/>
    </xf>
    <xf numFmtId="0" fontId="0" fillId="4" borderId="9" xfId="0" applyFill="1" applyBorder="1" applyAlignment="1">
      <alignment horizontal="right" vertical="top"/>
    </xf>
    <xf numFmtId="0" fontId="0" fillId="4" borderId="10" xfId="0" applyFill="1" applyBorder="1" applyAlignment="1">
      <alignment vertical="top"/>
    </xf>
    <xf numFmtId="0" fontId="0" fillId="4" borderId="10" xfId="0" applyFill="1" applyBorder="1" applyAlignment="1">
      <alignment horizontal="right" vertical="top"/>
    </xf>
    <xf numFmtId="0" fontId="0" fillId="4" borderId="4" xfId="0" applyFill="1" applyBorder="1" applyAlignment="1">
      <alignment vertical="top"/>
    </xf>
    <xf numFmtId="0" fontId="0" fillId="4" borderId="1" xfId="0" applyFill="1" applyBorder="1" applyAlignment="1">
      <alignment horizontal="right" vertical="top"/>
    </xf>
    <xf numFmtId="0" fontId="0" fillId="4" borderId="7" xfId="0" applyFill="1" applyBorder="1" applyAlignment="1">
      <alignment vertical="top"/>
    </xf>
    <xf numFmtId="0" fontId="0" fillId="4" borderId="8" xfId="0" applyFill="1" applyBorder="1" applyAlignment="1">
      <alignment vertical="top"/>
    </xf>
    <xf numFmtId="0" fontId="0" fillId="4" borderId="1" xfId="0" applyFill="1" applyBorder="1" applyAlignment="1">
      <alignment vertical="top"/>
    </xf>
    <xf numFmtId="0" fontId="0" fillId="5" borderId="1" xfId="0" applyFill="1" applyBorder="1" applyAlignment="1">
      <alignment vertical="top"/>
    </xf>
    <xf numFmtId="0" fontId="0" fillId="4" borderId="2" xfId="0" applyFill="1" applyBorder="1" applyAlignment="1">
      <alignment vertical="top"/>
    </xf>
    <xf numFmtId="0" fontId="0" fillId="5" borderId="1" xfId="0" applyFill="1" applyBorder="1" applyAlignment="1">
      <alignment horizontal="right" vertical="top"/>
    </xf>
    <xf numFmtId="31" fontId="0" fillId="2" borderId="1" xfId="0" applyNumberFormat="1" applyFill="1" applyBorder="1" applyAlignment="1">
      <alignment horizontal="center" vertical="center"/>
    </xf>
    <xf numFmtId="0" fontId="0" fillId="3" borderId="1" xfId="0" applyFill="1" applyBorder="1" applyAlignment="1">
      <alignment horizontal="center" vertical="center"/>
    </xf>
    <xf numFmtId="9" fontId="0" fillId="4" borderId="1" xfId="0" applyNumberFormat="1" applyFill="1" applyBorder="1" applyAlignment="1">
      <alignment horizontal="right" vertical="top"/>
    </xf>
    <xf numFmtId="0" fontId="0" fillId="4" borderId="5" xfId="0" applyFill="1" applyBorder="1" applyAlignment="1">
      <alignment vertical="top"/>
    </xf>
    <xf numFmtId="0" fontId="0" fillId="4" borderId="3" xfId="0" applyFill="1" applyBorder="1" applyAlignment="1">
      <alignment vertical="top"/>
    </xf>
    <xf numFmtId="0" fontId="0" fillId="4" borderId="5" xfId="0" applyFill="1" applyBorder="1" applyAlignment="1">
      <alignment horizontal="center" vertical="top" wrapText="1"/>
    </xf>
    <xf numFmtId="0" fontId="7" fillId="0" borderId="0" xfId="0" applyFont="1"/>
    <xf numFmtId="0" fontId="7" fillId="0" borderId="0" xfId="0" applyFont="1" applyAlignment="1">
      <alignment horizontal="left"/>
    </xf>
    <xf numFmtId="0" fontId="7" fillId="0" borderId="0" xfId="0" applyFont="1" applyAlignment="1">
      <alignment horizontal="center"/>
    </xf>
    <xf numFmtId="0" fontId="7" fillId="0" borderId="1" xfId="0" applyFont="1" applyBorder="1"/>
    <xf numFmtId="0" fontId="7" fillId="0" borderId="2" xfId="0" applyFont="1" applyBorder="1"/>
    <xf numFmtId="0" fontId="7" fillId="0" borderId="5" xfId="0" applyFont="1" applyBorder="1"/>
    <xf numFmtId="0" fontId="7" fillId="0" borderId="3" xfId="0" applyFont="1" applyBorder="1"/>
    <xf numFmtId="49" fontId="7" fillId="0" borderId="2" xfId="0" applyNumberFormat="1" applyFont="1" applyBorder="1"/>
    <xf numFmtId="0" fontId="7" fillId="0" borderId="13" xfId="0" applyFont="1" applyBorder="1"/>
    <xf numFmtId="0" fontId="7" fillId="0" borderId="12" xfId="0" applyFont="1" applyBorder="1"/>
    <xf numFmtId="0" fontId="7" fillId="0" borderId="5" xfId="0" applyFont="1" applyBorder="1" applyAlignment="1">
      <alignment horizontal="left"/>
    </xf>
    <xf numFmtId="49" fontId="7" fillId="0" borderId="5" xfId="0" applyNumberFormat="1" applyFont="1" applyBorder="1"/>
    <xf numFmtId="6" fontId="8" fillId="0" borderId="5" xfId="0" quotePrefix="1" applyNumberFormat="1" applyFont="1" applyBorder="1" applyAlignment="1">
      <alignment horizontal="right"/>
    </xf>
    <xf numFmtId="6" fontId="7" fillId="0" borderId="5" xfId="0" applyNumberFormat="1" applyFont="1" applyBorder="1"/>
    <xf numFmtId="49" fontId="7" fillId="0" borderId="3" xfId="0" applyNumberFormat="1" applyFont="1" applyBorder="1" applyAlignment="1">
      <alignment horizontal="right"/>
    </xf>
    <xf numFmtId="49" fontId="7" fillId="0" borderId="2" xfId="0" applyNumberFormat="1" applyFont="1" applyBorder="1" applyAlignment="1">
      <alignment horizontal="right"/>
    </xf>
    <xf numFmtId="49" fontId="8" fillId="0" borderId="2" xfId="0" quotePrefix="1" applyNumberFormat="1" applyFont="1" applyBorder="1" applyAlignment="1">
      <alignment horizontal="right"/>
    </xf>
    <xf numFmtId="0" fontId="7" fillId="0" borderId="14" xfId="0" applyFont="1" applyBorder="1"/>
    <xf numFmtId="49" fontId="7" fillId="0" borderId="3" xfId="0" quotePrefix="1" applyNumberFormat="1" applyFont="1" applyBorder="1" applyAlignment="1">
      <alignment horizontal="right"/>
    </xf>
    <xf numFmtId="0" fontId="7" fillId="0" borderId="11" xfId="0" applyFont="1" applyBorder="1"/>
    <xf numFmtId="0" fontId="7" fillId="0" borderId="6" xfId="0" applyFont="1" applyBorder="1"/>
    <xf numFmtId="49" fontId="7" fillId="0" borderId="7" xfId="0" applyNumberFormat="1" applyFont="1" applyBorder="1" applyAlignment="1">
      <alignment horizontal="right"/>
    </xf>
    <xf numFmtId="0" fontId="9" fillId="0" borderId="0" xfId="0" applyFont="1" applyAlignment="1">
      <alignment horizontal="right"/>
    </xf>
    <xf numFmtId="0" fontId="8" fillId="0" borderId="5" xfId="0" applyFont="1" applyBorder="1"/>
    <xf numFmtId="0" fontId="8" fillId="0" borderId="3" xfId="0" applyFont="1" applyBorder="1"/>
    <xf numFmtId="0" fontId="8" fillId="0" borderId="2" xfId="0" applyFont="1" applyBorder="1"/>
    <xf numFmtId="49" fontId="8" fillId="0" borderId="3" xfId="0" applyNumberFormat="1" applyFont="1" applyBorder="1" applyAlignment="1">
      <alignment horizontal="right"/>
    </xf>
    <xf numFmtId="49" fontId="7" fillId="0" borderId="0" xfId="0" applyNumberFormat="1" applyFont="1"/>
    <xf numFmtId="0" fontId="8" fillId="0" borderId="0" xfId="0" applyFont="1"/>
    <xf numFmtId="31" fontId="7" fillId="0" borderId="5" xfId="0" applyNumberFormat="1" applyFont="1" applyBorder="1"/>
    <xf numFmtId="0" fontId="7" fillId="0" borderId="0" xfId="0" applyFont="1" applyAlignment="1">
      <alignment vertical="top"/>
    </xf>
    <xf numFmtId="49" fontId="7" fillId="0" borderId="0" xfId="0" applyNumberFormat="1" applyFont="1" applyAlignment="1">
      <alignment horizontal="right"/>
    </xf>
    <xf numFmtId="6" fontId="7" fillId="0" borderId="0" xfId="0" applyNumberFormat="1" applyFont="1"/>
    <xf numFmtId="6" fontId="8" fillId="0" borderId="0" xfId="0" quotePrefix="1" applyNumberFormat="1" applyFont="1" applyAlignment="1">
      <alignment horizontal="right"/>
    </xf>
    <xf numFmtId="0" fontId="0" fillId="4" borderId="0" xfId="0" applyFill="1" applyAlignment="1">
      <alignment vertical="top"/>
    </xf>
    <xf numFmtId="0" fontId="0" fillId="2" borderId="0" xfId="0" applyFill="1" applyAlignment="1">
      <alignment vertical="top"/>
    </xf>
    <xf numFmtId="6" fontId="8" fillId="0" borderId="5" xfId="0" applyNumberFormat="1" applyFont="1" applyBorder="1"/>
    <xf numFmtId="0" fontId="8" fillId="0" borderId="5" xfId="0" applyFont="1" applyBorder="1" applyAlignment="1">
      <alignment horizontal="left"/>
    </xf>
    <xf numFmtId="49" fontId="8" fillId="0" borderId="3" xfId="0" quotePrefix="1" applyNumberFormat="1" applyFont="1" applyBorder="1" applyAlignment="1">
      <alignment horizontal="right"/>
    </xf>
    <xf numFmtId="0" fontId="9" fillId="0" borderId="0" xfId="0" applyFont="1" applyAlignment="1">
      <alignment horizontal="left"/>
    </xf>
    <xf numFmtId="0" fontId="8" fillId="0" borderId="12" xfId="0" applyFont="1" applyBorder="1"/>
    <xf numFmtId="0" fontId="8" fillId="0" borderId="13" xfId="0" applyFont="1" applyBorder="1"/>
    <xf numFmtId="0" fontId="8" fillId="0" borderId="1" xfId="0" applyFont="1" applyBorder="1"/>
    <xf numFmtId="0" fontId="6" fillId="0" borderId="0" xfId="0" applyFont="1" applyAlignment="1">
      <alignment horizontal="right"/>
    </xf>
    <xf numFmtId="0" fontId="15" fillId="0" borderId="0" xfId="0" applyFont="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49" fontId="18" fillId="8" borderId="0" xfId="3" applyNumberFormat="1" applyFont="1" applyFill="1" applyAlignment="1">
      <alignment horizontal="left"/>
    </xf>
    <xf numFmtId="49" fontId="18" fillId="8" borderId="0" xfId="3" applyNumberFormat="1" applyFont="1" applyFill="1" applyAlignment="1"/>
    <xf numFmtId="49" fontId="25" fillId="8" borderId="0" xfId="3" applyNumberFormat="1" applyFont="1" applyFill="1" applyAlignment="1">
      <alignment vertical="top" wrapText="1"/>
    </xf>
    <xf numFmtId="38" fontId="18" fillId="0" borderId="0" xfId="5" applyFont="1" applyAlignment="1"/>
    <xf numFmtId="9" fontId="18" fillId="0" borderId="0" xfId="2" applyFont="1" applyAlignment="1"/>
    <xf numFmtId="38" fontId="18" fillId="8" borderId="0" xfId="5" applyFont="1" applyFill="1" applyAlignment="1"/>
    <xf numFmtId="38" fontId="29" fillId="0" borderId="0" xfId="5" applyFont="1" applyAlignment="1"/>
    <xf numFmtId="38" fontId="18" fillId="8" borderId="9" xfId="5" applyFont="1" applyFill="1" applyBorder="1" applyAlignment="1">
      <alignment horizontal="right" vertical="center"/>
    </xf>
    <xf numFmtId="179" fontId="18" fillId="8" borderId="9" xfId="5" applyNumberFormat="1" applyFont="1" applyFill="1" applyBorder="1" applyAlignment="1">
      <alignment horizontal="right" vertical="center"/>
    </xf>
    <xf numFmtId="49" fontId="10" fillId="0" borderId="0" xfId="1" applyNumberFormat="1" applyFont="1"/>
    <xf numFmtId="49" fontId="11" fillId="8" borderId="5" xfId="1" quotePrefix="1" applyNumberFormat="1" applyFont="1" applyFill="1" applyBorder="1"/>
    <xf numFmtId="0" fontId="18" fillId="0" borderId="0" xfId="7" applyFont="1"/>
    <xf numFmtId="0" fontId="18" fillId="0" borderId="0" xfId="7" applyFont="1" applyAlignment="1">
      <alignment horizontal="center"/>
    </xf>
    <xf numFmtId="14" fontId="18" fillId="0" borderId="0" xfId="7" applyNumberFormat="1" applyFont="1" applyAlignment="1">
      <alignment horizontal="center"/>
    </xf>
    <xf numFmtId="0" fontId="10" fillId="0" borderId="0" xfId="7" applyFont="1"/>
    <xf numFmtId="0" fontId="27" fillId="0" borderId="0" xfId="8" applyAlignment="1">
      <alignment horizontal="center" vertical="center"/>
    </xf>
    <xf numFmtId="0" fontId="18" fillId="0" borderId="0" xfId="7" applyFont="1" applyAlignment="1">
      <alignment horizontal="right"/>
    </xf>
    <xf numFmtId="0" fontId="18" fillId="8" borderId="0" xfId="7" applyFont="1" applyFill="1" applyAlignment="1">
      <alignment horizontal="center"/>
    </xf>
    <xf numFmtId="14" fontId="18" fillId="8" borderId="0" xfId="7" applyNumberFormat="1" applyFont="1" applyFill="1" applyAlignment="1">
      <alignment horizontal="center"/>
    </xf>
    <xf numFmtId="177" fontId="18" fillId="0" borderId="0" xfId="7" applyNumberFormat="1" applyFont="1"/>
    <xf numFmtId="0" fontId="25" fillId="0" borderId="0" xfId="7" applyFont="1" applyAlignment="1">
      <alignment vertical="center"/>
    </xf>
    <xf numFmtId="0" fontId="28" fillId="0" borderId="0" xfId="7" applyFont="1"/>
    <xf numFmtId="14" fontId="18" fillId="0" borderId="9" xfId="7" quotePrefix="1" applyNumberFormat="1" applyFont="1" applyBorder="1" applyAlignment="1">
      <alignment horizontal="center"/>
    </xf>
    <xf numFmtId="0" fontId="18" fillId="0" borderId="9" xfId="7" quotePrefix="1" applyFont="1" applyBorder="1"/>
    <xf numFmtId="0" fontId="18" fillId="0" borderId="11" xfId="7" quotePrefix="1" applyFont="1" applyBorder="1" applyAlignment="1">
      <alignment horizontal="center"/>
    </xf>
    <xf numFmtId="49" fontId="18" fillId="8" borderId="7" xfId="7" applyNumberFormat="1" applyFont="1" applyFill="1" applyBorder="1" applyAlignment="1">
      <alignment vertical="center"/>
    </xf>
    <xf numFmtId="0" fontId="18" fillId="0" borderId="9" xfId="7" quotePrefix="1" applyFont="1" applyBorder="1" applyAlignment="1">
      <alignment horizontal="center"/>
    </xf>
    <xf numFmtId="0" fontId="27" fillId="0" borderId="0" xfId="8">
      <alignment vertical="center"/>
    </xf>
    <xf numFmtId="0" fontId="18" fillId="0" borderId="10" xfId="7" applyFont="1" applyBorder="1" applyAlignment="1">
      <alignment horizontal="right" vertical="center"/>
    </xf>
    <xf numFmtId="0" fontId="18" fillId="0" borderId="4" xfId="7" quotePrefix="1" applyFont="1" applyBorder="1" applyAlignment="1">
      <alignment horizontal="center"/>
    </xf>
    <xf numFmtId="0" fontId="18" fillId="0" borderId="4" xfId="7" quotePrefix="1" applyFont="1" applyBorder="1"/>
    <xf numFmtId="179" fontId="18" fillId="0" borderId="4" xfId="7" quotePrefix="1" applyNumberFormat="1" applyFont="1" applyBorder="1"/>
    <xf numFmtId="179" fontId="18" fillId="0" borderId="12" xfId="7" quotePrefix="1" applyNumberFormat="1" applyFont="1" applyBorder="1"/>
    <xf numFmtId="179" fontId="18" fillId="8" borderId="14" xfId="7" applyNumberFormat="1" applyFont="1" applyFill="1" applyBorder="1" applyAlignment="1">
      <alignment vertical="center"/>
    </xf>
    <xf numFmtId="0" fontId="18" fillId="0" borderId="12" xfId="7" quotePrefix="1" applyFont="1" applyBorder="1"/>
    <xf numFmtId="49" fontId="18" fillId="8" borderId="14" xfId="7" applyNumberFormat="1" applyFont="1" applyFill="1" applyBorder="1" applyAlignment="1">
      <alignment vertical="center"/>
    </xf>
    <xf numFmtId="9" fontId="18" fillId="0" borderId="4" xfId="7" quotePrefix="1" applyNumberFormat="1" applyFont="1" applyBorder="1" applyAlignment="1">
      <alignment horizontal="center"/>
    </xf>
    <xf numFmtId="14" fontId="27" fillId="0" borderId="0" xfId="8" applyNumberFormat="1">
      <alignment vertical="center"/>
    </xf>
    <xf numFmtId="179" fontId="18" fillId="0" borderId="9" xfId="7" quotePrefix="1" applyNumberFormat="1" applyFont="1" applyBorder="1"/>
    <xf numFmtId="179" fontId="18" fillId="0" borderId="11" xfId="7" quotePrefix="1" applyNumberFormat="1" applyFont="1" applyBorder="1" applyAlignment="1">
      <alignment horizontal="center"/>
    </xf>
    <xf numFmtId="179" fontId="18" fillId="8" borderId="7" xfId="7" applyNumberFormat="1" applyFont="1" applyFill="1" applyBorder="1" applyAlignment="1">
      <alignment vertical="center"/>
    </xf>
    <xf numFmtId="179" fontId="18" fillId="0" borderId="10" xfId="7" quotePrefix="1" applyNumberFormat="1" applyFont="1" applyBorder="1"/>
    <xf numFmtId="0" fontId="18" fillId="0" borderId="12" xfId="7" quotePrefix="1" applyFont="1" applyBorder="1" applyAlignment="1">
      <alignment horizontal="center"/>
    </xf>
    <xf numFmtId="0" fontId="18" fillId="0" borderId="10" xfId="7" quotePrefix="1" applyFont="1" applyBorder="1"/>
    <xf numFmtId="179" fontId="18" fillId="0" borderId="14" xfId="7" applyNumberFormat="1" applyFont="1" applyBorder="1" applyAlignment="1">
      <alignment vertical="center"/>
    </xf>
    <xf numFmtId="179" fontId="18" fillId="0" borderId="18" xfId="7" quotePrefix="1" applyNumberFormat="1" applyFont="1" applyBorder="1" applyAlignment="1">
      <alignment horizontal="center"/>
    </xf>
    <xf numFmtId="179" fontId="18" fillId="8" borderId="8" xfId="7" applyNumberFormat="1" applyFont="1" applyFill="1" applyBorder="1" applyAlignment="1">
      <alignment vertical="center"/>
    </xf>
    <xf numFmtId="14" fontId="18" fillId="0" borderId="4" xfId="7" quotePrefix="1" applyNumberFormat="1" applyFont="1" applyBorder="1"/>
    <xf numFmtId="0" fontId="18" fillId="8" borderId="14" xfId="7" applyFont="1" applyFill="1" applyBorder="1" applyAlignment="1">
      <alignment vertical="center"/>
    </xf>
    <xf numFmtId="49" fontId="10" fillId="0" borderId="0" xfId="7" applyNumberFormat="1" applyFont="1" applyAlignment="1">
      <alignment vertical="center"/>
    </xf>
    <xf numFmtId="49" fontId="10" fillId="0" borderId="0" xfId="7" applyNumberFormat="1" applyFont="1"/>
    <xf numFmtId="49" fontId="10" fillId="0" borderId="0" xfId="7" applyNumberFormat="1" applyFont="1" applyAlignment="1">
      <alignment horizontal="right"/>
    </xf>
    <xf numFmtId="49" fontId="17" fillId="0" borderId="0" xfId="7" applyNumberFormat="1" applyFont="1" applyAlignment="1">
      <alignment horizontal="left"/>
    </xf>
    <xf numFmtId="49" fontId="18" fillId="8" borderId="0" xfId="7" applyNumberFormat="1" applyFont="1" applyFill="1" applyAlignment="1">
      <alignment horizontal="center"/>
    </xf>
    <xf numFmtId="49" fontId="18" fillId="8" borderId="0" xfId="7" applyNumberFormat="1" applyFont="1" applyFill="1" applyAlignment="1">
      <alignment horizontal="left"/>
    </xf>
    <xf numFmtId="49" fontId="19" fillId="0" borderId="0" xfId="7" applyNumberFormat="1" applyFont="1" applyAlignment="1">
      <alignment horizontal="left"/>
    </xf>
    <xf numFmtId="49" fontId="18" fillId="0" borderId="0" xfId="7" applyNumberFormat="1" applyFont="1"/>
    <xf numFmtId="49" fontId="22" fillId="8" borderId="0" xfId="7" applyNumberFormat="1" applyFont="1" applyFill="1"/>
    <xf numFmtId="49" fontId="19" fillId="0" borderId="0" xfId="7" applyNumberFormat="1" applyFont="1"/>
    <xf numFmtId="49" fontId="23" fillId="8" borderId="0" xfId="7" applyNumberFormat="1" applyFont="1" applyFill="1"/>
    <xf numFmtId="49" fontId="20" fillId="8" borderId="0" xfId="7" applyNumberFormat="1" applyFont="1" applyFill="1"/>
    <xf numFmtId="49" fontId="18" fillId="8" borderId="0" xfId="7" applyNumberFormat="1" applyFont="1" applyFill="1" applyAlignment="1">
      <alignment horizontal="right"/>
    </xf>
    <xf numFmtId="49" fontId="12" fillId="8" borderId="0" xfId="7" applyNumberFormat="1" applyFont="1" applyFill="1" applyAlignment="1">
      <alignment horizontal="left"/>
    </xf>
    <xf numFmtId="49" fontId="18" fillId="8" borderId="6" xfId="7" applyNumberFormat="1" applyFont="1" applyFill="1" applyBorder="1"/>
    <xf numFmtId="0" fontId="16" fillId="8" borderId="0" xfId="7" applyFont="1" applyFill="1" applyAlignment="1">
      <alignment vertical="top" wrapText="1"/>
    </xf>
    <xf numFmtId="49" fontId="16" fillId="8" borderId="0" xfId="7" applyNumberFormat="1" applyFont="1" applyFill="1" applyAlignment="1">
      <alignment horizontal="left" vertical="top" wrapText="1"/>
    </xf>
    <xf numFmtId="49" fontId="16" fillId="8" borderId="0" xfId="7" applyNumberFormat="1" applyFont="1" applyFill="1" applyAlignment="1">
      <alignment vertical="top"/>
    </xf>
    <xf numFmtId="0" fontId="16" fillId="8" borderId="0" xfId="7" applyFont="1" applyFill="1" applyAlignment="1">
      <alignment vertical="top"/>
    </xf>
    <xf numFmtId="49" fontId="16" fillId="8" borderId="0" xfId="7" quotePrefix="1" applyNumberFormat="1" applyFont="1" applyFill="1" applyAlignment="1">
      <alignment vertical="top"/>
    </xf>
    <xf numFmtId="49" fontId="23" fillId="8" borderId="0" xfId="7" applyNumberFormat="1" applyFont="1" applyFill="1" applyAlignment="1">
      <alignment horizontal="left"/>
    </xf>
    <xf numFmtId="49" fontId="18" fillId="0" borderId="0" xfId="7" applyNumberFormat="1" applyFont="1" applyAlignment="1">
      <alignment horizontal="left"/>
    </xf>
    <xf numFmtId="49" fontId="12" fillId="8" borderId="0" xfId="7" applyNumberFormat="1" applyFont="1" applyFill="1"/>
    <xf numFmtId="49" fontId="18" fillId="0" borderId="1" xfId="7" applyNumberFormat="1" applyFont="1" applyBorder="1"/>
    <xf numFmtId="179" fontId="18" fillId="8" borderId="1" xfId="7" applyNumberFormat="1" applyFont="1" applyFill="1" applyBorder="1" applyAlignment="1">
      <alignment horizontal="center"/>
    </xf>
    <xf numFmtId="179" fontId="18" fillId="8" borderId="1" xfId="7" quotePrefix="1" applyNumberFormat="1" applyFont="1" applyFill="1" applyBorder="1" applyAlignment="1">
      <alignment horizontal="center"/>
    </xf>
    <xf numFmtId="49" fontId="18" fillId="8" borderId="0" xfId="7" applyNumberFormat="1" applyFont="1" applyFill="1" applyAlignment="1">
      <alignment horizontal="left" vertical="top" wrapText="1"/>
    </xf>
    <xf numFmtId="49" fontId="18" fillId="8" borderId="1" xfId="7" applyNumberFormat="1" applyFont="1" applyFill="1" applyBorder="1"/>
    <xf numFmtId="179" fontId="25" fillId="8" borderId="1" xfId="7" applyNumberFormat="1" applyFont="1" applyFill="1" applyBorder="1" applyAlignment="1">
      <alignment horizontal="right" vertical="top" wrapText="1"/>
    </xf>
    <xf numFmtId="49" fontId="23" fillId="8" borderId="0" xfId="7" applyNumberFormat="1" applyFont="1" applyFill="1" applyAlignment="1">
      <alignment horizontal="left" vertical="top" wrapText="1"/>
    </xf>
    <xf numFmtId="49" fontId="13" fillId="8" borderId="0" xfId="7" applyNumberFormat="1" applyFont="1" applyFill="1" applyAlignment="1">
      <alignment horizontal="right" vertical="top" wrapText="1"/>
    </xf>
    <xf numFmtId="49" fontId="25" fillId="8" borderId="0" xfId="7" applyNumberFormat="1" applyFont="1" applyFill="1" applyAlignment="1">
      <alignment vertical="top" wrapText="1"/>
    </xf>
    <xf numFmtId="49" fontId="12" fillId="8" borderId="0" xfId="7" applyNumberFormat="1" applyFont="1" applyFill="1" applyAlignment="1">
      <alignment horizontal="left" vertical="top" wrapText="1"/>
    </xf>
    <xf numFmtId="49" fontId="26" fillId="8" borderId="0" xfId="7" applyNumberFormat="1" applyFont="1" applyFill="1" applyAlignment="1">
      <alignment vertical="top" wrapText="1"/>
    </xf>
    <xf numFmtId="49" fontId="18" fillId="0" borderId="1" xfId="7" applyNumberFormat="1" applyFont="1" applyBorder="1" applyAlignment="1">
      <alignment horizontal="center"/>
    </xf>
    <xf numFmtId="0" fontId="18" fillId="0" borderId="2" xfId="7" applyFont="1" applyBorder="1" applyAlignment="1">
      <alignment horizontal="center" vertical="center"/>
    </xf>
    <xf numFmtId="0" fontId="8" fillId="0" borderId="0" xfId="0" applyFont="1" applyAlignment="1">
      <alignment horizontal="right"/>
    </xf>
    <xf numFmtId="49" fontId="12" fillId="8" borderId="5" xfId="1" quotePrefix="1" applyNumberFormat="1" applyFont="1" applyFill="1" applyBorder="1"/>
    <xf numFmtId="49" fontId="24" fillId="8" borderId="0" xfId="1" applyNumberFormat="1" applyFont="1" applyFill="1"/>
    <xf numFmtId="49" fontId="12" fillId="8" borderId="13" xfId="7" applyNumberFormat="1" applyFont="1" applyFill="1" applyBorder="1"/>
    <xf numFmtId="0" fontId="18" fillId="0" borderId="9" xfId="7" applyFont="1" applyBorder="1" applyAlignment="1">
      <alignment horizontal="center" vertical="center" wrapText="1"/>
    </xf>
    <xf numFmtId="9" fontId="18" fillId="0" borderId="0" xfId="2" applyFont="1" applyAlignment="1">
      <alignment horizontal="right"/>
    </xf>
    <xf numFmtId="0" fontId="7" fillId="0" borderId="7" xfId="0" applyFont="1" applyBorder="1"/>
    <xf numFmtId="49" fontId="7" fillId="0" borderId="3" xfId="0" applyNumberFormat="1" applyFont="1" applyBorder="1" applyAlignment="1">
      <alignment horizontal="left"/>
    </xf>
    <xf numFmtId="31" fontId="7" fillId="0" borderId="0" xfId="0" applyNumberFormat="1" applyFont="1"/>
    <xf numFmtId="176" fontId="7" fillId="0" borderId="0" xfId="0" quotePrefix="1" applyNumberFormat="1" applyFont="1" applyAlignment="1">
      <alignment vertical="top"/>
    </xf>
    <xf numFmtId="0" fontId="7" fillId="0" borderId="0" xfId="0" quotePrefix="1" applyFont="1" applyAlignment="1">
      <alignment vertical="top"/>
    </xf>
    <xf numFmtId="31" fontId="7" fillId="0" borderId="0" xfId="0" quotePrefix="1" applyNumberFormat="1" applyFont="1" applyAlignment="1">
      <alignment vertical="top"/>
    </xf>
    <xf numFmtId="0" fontId="6" fillId="0" borderId="0" xfId="0" applyFont="1"/>
    <xf numFmtId="31" fontId="6" fillId="0" borderId="0" xfId="0" quotePrefix="1" applyNumberFormat="1" applyFont="1" applyAlignment="1">
      <alignment vertical="top"/>
    </xf>
    <xf numFmtId="31" fontId="7" fillId="0" borderId="0" xfId="0" applyNumberFormat="1" applyFont="1" applyAlignment="1">
      <alignment horizontal="left"/>
    </xf>
    <xf numFmtId="49" fontId="7" fillId="0" borderId="0" xfId="0" applyNumberFormat="1" applyFont="1" applyAlignment="1">
      <alignment horizontal="left"/>
    </xf>
    <xf numFmtId="49" fontId="7" fillId="0" borderId="0" xfId="0" quotePrefix="1" applyNumberFormat="1" applyFont="1" applyAlignment="1">
      <alignment horizontal="right"/>
    </xf>
    <xf numFmtId="49" fontId="8" fillId="0" borderId="0" xfId="0" quotePrefix="1" applyNumberFormat="1" applyFont="1" applyAlignment="1">
      <alignment horizontal="right"/>
    </xf>
    <xf numFmtId="0" fontId="8" fillId="0" borderId="0" xfId="0" applyFont="1" applyAlignment="1">
      <alignment horizontal="left"/>
    </xf>
    <xf numFmtId="0" fontId="8" fillId="0" borderId="0" xfId="0" applyFont="1" applyAlignment="1">
      <alignment horizontal="center"/>
    </xf>
    <xf numFmtId="0" fontId="8" fillId="8" borderId="13" xfId="0" applyFont="1" applyFill="1" applyBorder="1"/>
    <xf numFmtId="176" fontId="8" fillId="0" borderId="13" xfId="0" quotePrefix="1" applyNumberFormat="1" applyFont="1" applyBorder="1" applyAlignment="1">
      <alignment vertical="top"/>
    </xf>
    <xf numFmtId="0" fontId="8" fillId="0" borderId="0" xfId="0" quotePrefix="1" applyFont="1" applyAlignment="1">
      <alignment vertical="top"/>
    </xf>
    <xf numFmtId="0" fontId="8" fillId="0" borderId="6" xfId="0" applyFont="1" applyBorder="1"/>
    <xf numFmtId="0" fontId="8" fillId="0" borderId="7" xfId="0" applyFont="1" applyBorder="1"/>
    <xf numFmtId="0" fontId="8" fillId="8" borderId="5" xfId="0" applyFont="1" applyFill="1" applyBorder="1"/>
    <xf numFmtId="176" fontId="8" fillId="0" borderId="5" xfId="0" quotePrefix="1" applyNumberFormat="1" applyFont="1" applyBorder="1" applyAlignment="1">
      <alignment vertical="top"/>
    </xf>
    <xf numFmtId="0" fontId="8" fillId="0" borderId="12" xfId="0" applyFont="1" applyBorder="1" applyAlignment="1">
      <alignment vertical="top"/>
    </xf>
    <xf numFmtId="0" fontId="8" fillId="0" borderId="14" xfId="0" applyFont="1" applyBorder="1"/>
    <xf numFmtId="0" fontId="8" fillId="0" borderId="11" xfId="0" applyFont="1" applyBorder="1"/>
    <xf numFmtId="0" fontId="8" fillId="0" borderId="5" xfId="0" quotePrefix="1" applyFont="1" applyBorder="1" applyAlignment="1">
      <alignment vertical="top"/>
    </xf>
    <xf numFmtId="0" fontId="8" fillId="0" borderId="3" xfId="0" quotePrefix="1" applyFont="1" applyBorder="1" applyAlignment="1">
      <alignment vertical="top"/>
    </xf>
    <xf numFmtId="0" fontId="8" fillId="0" borderId="0" xfId="0" applyFont="1" applyAlignment="1">
      <alignment vertical="top"/>
    </xf>
    <xf numFmtId="0" fontId="8" fillId="0" borderId="13" xfId="0" applyFont="1" applyBorder="1" applyAlignment="1">
      <alignment vertical="top"/>
    </xf>
    <xf numFmtId="0" fontId="8" fillId="0" borderId="18" xfId="0" applyFont="1" applyBorder="1"/>
    <xf numFmtId="0" fontId="8" fillId="0" borderId="8" xfId="0" applyFont="1" applyBorder="1"/>
    <xf numFmtId="0" fontId="8" fillId="0" borderId="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31" fontId="8" fillId="0" borderId="0" xfId="0" quotePrefix="1" applyNumberFormat="1" applyFont="1" applyAlignment="1">
      <alignment vertical="top"/>
    </xf>
    <xf numFmtId="0" fontId="8" fillId="0" borderId="2" xfId="0" applyFont="1" applyBorder="1" applyAlignment="1">
      <alignment horizontal="left"/>
    </xf>
    <xf numFmtId="0" fontId="8" fillId="0" borderId="3" xfId="0" applyFont="1" applyBorder="1" applyAlignment="1">
      <alignment horizontal="left"/>
    </xf>
    <xf numFmtId="31" fontId="8" fillId="0" borderId="5" xfId="0" applyNumberFormat="1" applyFont="1" applyBorder="1" applyAlignment="1">
      <alignment horizontal="left"/>
    </xf>
    <xf numFmtId="49" fontId="8" fillId="0" borderId="2" xfId="0" applyNumberFormat="1" applyFont="1" applyBorder="1"/>
    <xf numFmtId="49" fontId="8" fillId="0" borderId="2" xfId="0" applyNumberFormat="1" applyFont="1" applyBorder="1" applyAlignment="1">
      <alignment horizontal="left"/>
    </xf>
    <xf numFmtId="49" fontId="8" fillId="0" borderId="3" xfId="0" applyNumberFormat="1" applyFont="1" applyBorder="1" applyAlignment="1">
      <alignment horizontal="left"/>
    </xf>
    <xf numFmtId="31" fontId="8" fillId="0" borderId="5" xfId="0" applyNumberFormat="1" applyFont="1" applyBorder="1"/>
    <xf numFmtId="49" fontId="8" fillId="0" borderId="2" xfId="0" applyNumberFormat="1" applyFont="1" applyBorder="1" applyAlignment="1">
      <alignment horizontal="right"/>
    </xf>
    <xf numFmtId="49" fontId="8" fillId="0" borderId="5" xfId="0" applyNumberFormat="1" applyFont="1" applyBorder="1"/>
    <xf numFmtId="6" fontId="8" fillId="0" borderId="0" xfId="0" applyNumberFormat="1" applyFont="1"/>
    <xf numFmtId="0" fontId="7" fillId="0" borderId="25" xfId="0" applyFont="1" applyBorder="1"/>
    <xf numFmtId="0" fontId="7" fillId="0" borderId="31" xfId="0" applyFont="1" applyBorder="1"/>
    <xf numFmtId="0" fontId="7" fillId="0" borderId="26" xfId="0" applyFont="1" applyBorder="1"/>
    <xf numFmtId="0" fontId="7" fillId="0" borderId="32" xfId="0" applyFont="1" applyBorder="1"/>
    <xf numFmtId="0" fontId="7" fillId="0" borderId="33" xfId="0" applyFont="1" applyBorder="1"/>
    <xf numFmtId="49" fontId="7" fillId="0" borderId="33" xfId="0" applyNumberFormat="1" applyFont="1" applyBorder="1" applyAlignment="1">
      <alignment horizontal="left"/>
    </xf>
    <xf numFmtId="49" fontId="7" fillId="0" borderId="33" xfId="0" applyNumberFormat="1" applyFont="1" applyBorder="1" applyAlignment="1">
      <alignment horizontal="right"/>
    </xf>
    <xf numFmtId="49" fontId="8" fillId="0" borderId="33" xfId="0" applyNumberFormat="1" applyFont="1" applyBorder="1" applyAlignment="1">
      <alignment horizontal="right"/>
    </xf>
    <xf numFmtId="0" fontId="7" fillId="0" borderId="27" xfId="0" applyFont="1" applyBorder="1"/>
    <xf numFmtId="0" fontId="7" fillId="0" borderId="30" xfId="0" applyFont="1" applyBorder="1"/>
    <xf numFmtId="6" fontId="8" fillId="0" borderId="30" xfId="0" quotePrefix="1" applyNumberFormat="1" applyFont="1" applyBorder="1" applyAlignment="1">
      <alignment horizontal="right"/>
    </xf>
    <xf numFmtId="6" fontId="7" fillId="0" borderId="30" xfId="0" applyNumberFormat="1" applyFont="1" applyBorder="1"/>
    <xf numFmtId="0" fontId="7" fillId="0" borderId="28" xfId="0" applyFont="1" applyBorder="1"/>
    <xf numFmtId="0" fontId="32" fillId="0" borderId="0" xfId="0" applyFont="1"/>
    <xf numFmtId="49" fontId="8" fillId="8" borderId="18" xfId="7" applyNumberFormat="1" applyFont="1" applyFill="1" applyBorder="1" applyAlignment="1">
      <alignment horizontal="right"/>
    </xf>
    <xf numFmtId="49" fontId="8" fillId="8" borderId="2" xfId="7" applyNumberFormat="1" applyFont="1" applyFill="1" applyBorder="1" applyAlignment="1">
      <alignment horizontal="left"/>
    </xf>
    <xf numFmtId="49" fontId="8" fillId="8" borderId="5" xfId="7" applyNumberFormat="1" applyFont="1" applyFill="1" applyBorder="1"/>
    <xf numFmtId="49" fontId="8" fillId="8" borderId="2" xfId="7" applyNumberFormat="1" applyFont="1" applyFill="1" applyBorder="1"/>
    <xf numFmtId="49" fontId="8" fillId="8" borderId="13" xfId="7" applyNumberFormat="1" applyFont="1" applyFill="1" applyBorder="1"/>
    <xf numFmtId="49" fontId="8" fillId="8" borderId="12" xfId="7" applyNumberFormat="1" applyFont="1" applyFill="1" applyBorder="1"/>
    <xf numFmtId="49" fontId="8" fillId="8" borderId="12" xfId="7" applyNumberFormat="1" applyFont="1" applyFill="1" applyBorder="1" applyAlignment="1">
      <alignment horizontal="left"/>
    </xf>
    <xf numFmtId="49" fontId="8" fillId="0" borderId="18" xfId="7" applyNumberFormat="1" applyFont="1" applyBorder="1" applyAlignment="1">
      <alignment horizontal="right"/>
    </xf>
    <xf numFmtId="49" fontId="8" fillId="0" borderId="2" xfId="7" applyNumberFormat="1" applyFont="1" applyBorder="1" applyAlignment="1">
      <alignment horizontal="left"/>
    </xf>
    <xf numFmtId="49" fontId="8" fillId="0" borderId="5" xfId="7" applyNumberFormat="1" applyFont="1" applyBorder="1"/>
    <xf numFmtId="49" fontId="8" fillId="0" borderId="2" xfId="7" applyNumberFormat="1" applyFont="1" applyBorder="1"/>
    <xf numFmtId="49" fontId="8" fillId="0" borderId="12" xfId="7" applyNumberFormat="1" applyFont="1" applyBorder="1" applyAlignment="1">
      <alignment horizontal="left"/>
    </xf>
    <xf numFmtId="49" fontId="8" fillId="0" borderId="13" xfId="7" applyNumberFormat="1" applyFont="1" applyBorder="1"/>
    <xf numFmtId="49" fontId="8" fillId="0" borderId="12" xfId="7" applyNumberFormat="1" applyFont="1" applyBorder="1"/>
    <xf numFmtId="0" fontId="8" fillId="0" borderId="0" xfId="3" applyFont="1" applyAlignment="1"/>
    <xf numFmtId="0" fontId="8" fillId="0" borderId="0" xfId="3" applyFont="1" applyAlignment="1">
      <alignment horizontal="center"/>
    </xf>
    <xf numFmtId="14" fontId="8" fillId="0" borderId="0" xfId="3" applyNumberFormat="1" applyFont="1" applyAlignment="1">
      <alignment horizontal="center"/>
    </xf>
    <xf numFmtId="38" fontId="8" fillId="0" borderId="0" xfId="5" applyFont="1" applyAlignment="1"/>
    <xf numFmtId="0" fontId="31" fillId="0" borderId="0" xfId="3" applyFont="1" applyAlignment="1"/>
    <xf numFmtId="0" fontId="31" fillId="0" borderId="0" xfId="3" applyFont="1" applyAlignment="1">
      <alignment horizontal="center"/>
    </xf>
    <xf numFmtId="14" fontId="31" fillId="0" borderId="0" xfId="3" applyNumberFormat="1" applyFont="1" applyAlignment="1">
      <alignment horizontal="center"/>
    </xf>
    <xf numFmtId="38" fontId="31" fillId="0" borderId="0" xfId="5" applyFont="1" applyAlignment="1"/>
    <xf numFmtId="0" fontId="8" fillId="0" borderId="0" xfId="3" applyFont="1">
      <alignment vertical="center"/>
    </xf>
    <xf numFmtId="0" fontId="7" fillId="0" borderId="0" xfId="4" applyFont="1" applyAlignment="1">
      <alignment horizontal="center" vertical="center"/>
    </xf>
    <xf numFmtId="14" fontId="8" fillId="0" borderId="0" xfId="3" applyNumberFormat="1" applyFont="1" applyAlignment="1">
      <alignment horizontal="center" vertical="center"/>
    </xf>
    <xf numFmtId="0" fontId="8" fillId="0" borderId="0" xfId="3" applyFont="1" applyAlignment="1">
      <alignment horizontal="right"/>
    </xf>
    <xf numFmtId="0" fontId="7" fillId="0" borderId="2" xfId="4" applyFont="1" applyBorder="1" applyAlignment="1">
      <alignment horizontal="left" vertical="center"/>
    </xf>
    <xf numFmtId="0" fontId="7" fillId="0" borderId="3" xfId="4" applyFont="1" applyBorder="1" applyAlignment="1">
      <alignment horizontal="center" vertical="center"/>
    </xf>
    <xf numFmtId="0" fontId="8" fillId="0" borderId="2" xfId="3" applyFont="1" applyBorder="1">
      <alignment vertical="center"/>
    </xf>
    <xf numFmtId="0" fontId="8" fillId="0" borderId="3" xfId="3" applyFont="1" applyBorder="1">
      <alignment vertical="center"/>
    </xf>
    <xf numFmtId="0" fontId="8" fillId="0" borderId="1" xfId="3" applyFont="1" applyBorder="1">
      <alignment vertical="center"/>
    </xf>
    <xf numFmtId="0" fontId="8" fillId="0" borderId="1" xfId="3" applyFont="1" applyBorder="1" applyAlignment="1">
      <alignment horizontal="left" vertical="center"/>
    </xf>
    <xf numFmtId="38" fontId="8" fillId="0" borderId="1" xfId="5" applyFont="1" applyBorder="1" applyAlignment="1"/>
    <xf numFmtId="0" fontId="8" fillId="0" borderId="1" xfId="3" applyFont="1" applyBorder="1" applyAlignment="1">
      <alignment horizontal="right"/>
    </xf>
    <xf numFmtId="14" fontId="8" fillId="8" borderId="0" xfId="3" applyNumberFormat="1" applyFont="1" applyFill="1" applyAlignment="1">
      <alignment horizontal="center"/>
    </xf>
    <xf numFmtId="0" fontId="8" fillId="0" borderId="1" xfId="7" applyFont="1" applyBorder="1" applyAlignment="1">
      <alignment horizontal="center" vertical="center"/>
    </xf>
    <xf numFmtId="38" fontId="8" fillId="0" borderId="1" xfId="5" applyFont="1" applyBorder="1" applyAlignment="1">
      <alignment horizontal="center" vertical="center"/>
    </xf>
    <xf numFmtId="181" fontId="8" fillId="0" borderId="1" xfId="7" applyNumberFormat="1" applyFont="1" applyBorder="1" applyAlignment="1">
      <alignment horizontal="center" vertical="center"/>
    </xf>
    <xf numFmtId="0" fontId="8" fillId="0" borderId="1" xfId="7" applyFont="1" applyBorder="1" applyAlignment="1">
      <alignment horizontal="right" vertical="center"/>
    </xf>
    <xf numFmtId="0" fontId="8" fillId="0" borderId="0" xfId="7" applyFont="1"/>
    <xf numFmtId="0" fontId="34" fillId="0" borderId="13" xfId="7" applyFont="1" applyBorder="1" applyAlignment="1">
      <alignment horizontal="center"/>
    </xf>
    <xf numFmtId="38" fontId="35" fillId="0" borderId="0" xfId="5" applyFont="1" applyAlignment="1"/>
    <xf numFmtId="0" fontId="33" fillId="0" borderId="0" xfId="7" applyFont="1" applyAlignment="1">
      <alignment vertical="center"/>
    </xf>
    <xf numFmtId="14" fontId="8" fillId="0" borderId="1" xfId="7" applyNumberFormat="1" applyFont="1" applyBorder="1" applyAlignment="1">
      <alignment horizontal="center" vertical="center"/>
    </xf>
    <xf numFmtId="0" fontId="8" fillId="0" borderId="1" xfId="7" applyFont="1" applyBorder="1" applyAlignment="1">
      <alignment horizontal="center" vertical="center" wrapText="1"/>
    </xf>
    <xf numFmtId="0" fontId="8" fillId="0" borderId="1" xfId="7" applyFont="1" applyBorder="1" applyAlignment="1">
      <alignment vertical="center"/>
    </xf>
    <xf numFmtId="14" fontId="8" fillId="0" borderId="12" xfId="7" applyNumberFormat="1" applyFont="1" applyBorder="1" applyAlignment="1">
      <alignment horizontal="center" vertical="center"/>
    </xf>
    <xf numFmtId="0" fontId="8" fillId="0" borderId="4" xfId="7" applyFont="1" applyBorder="1" applyAlignment="1">
      <alignment vertical="center"/>
    </xf>
    <xf numFmtId="14" fontId="8" fillId="0" borderId="9" xfId="7" quotePrefix="1" applyNumberFormat="1" applyFont="1" applyBorder="1" applyAlignment="1">
      <alignment horizontal="center"/>
    </xf>
    <xf numFmtId="0" fontId="8" fillId="0" borderId="9" xfId="7" quotePrefix="1" applyFont="1" applyBorder="1" applyAlignment="1">
      <alignment horizontal="right"/>
    </xf>
    <xf numFmtId="0" fontId="8" fillId="0" borderId="9" xfId="7" quotePrefix="1" applyFont="1" applyBorder="1" applyAlignment="1">
      <alignment horizontal="center"/>
    </xf>
    <xf numFmtId="0" fontId="8" fillId="0" borderId="11" xfId="7" quotePrefix="1" applyFont="1" applyBorder="1" applyAlignment="1">
      <alignment horizontal="right"/>
    </xf>
    <xf numFmtId="0" fontId="8" fillId="0" borderId="9" xfId="7" quotePrefix="1" applyFont="1" applyBorder="1"/>
    <xf numFmtId="0" fontId="7" fillId="0" borderId="0" xfId="4" applyFont="1">
      <alignment vertical="center"/>
    </xf>
    <xf numFmtId="0" fontId="8" fillId="0" borderId="10" xfId="7" applyFont="1" applyBorder="1" applyAlignment="1">
      <alignment horizontal="left" vertical="center"/>
    </xf>
    <xf numFmtId="14" fontId="8" fillId="0" borderId="4" xfId="7" quotePrefix="1" applyNumberFormat="1" applyFont="1" applyBorder="1" applyAlignment="1">
      <alignment horizontal="left"/>
    </xf>
    <xf numFmtId="0" fontId="8" fillId="0" borderId="10" xfId="7" quotePrefix="1" applyFont="1" applyBorder="1" applyAlignment="1">
      <alignment horizontal="right"/>
    </xf>
    <xf numFmtId="0" fontId="8" fillId="0" borderId="1" xfId="7" quotePrefix="1" applyFont="1" applyBorder="1" applyAlignment="1">
      <alignment horizontal="center"/>
    </xf>
    <xf numFmtId="0" fontId="8" fillId="0" borderId="1" xfId="7" quotePrefix="1" applyFont="1" applyBorder="1" applyAlignment="1">
      <alignment horizontal="right"/>
    </xf>
    <xf numFmtId="0" fontId="8" fillId="0" borderId="10" xfId="7" quotePrefix="1" applyFont="1" applyBorder="1"/>
    <xf numFmtId="0" fontId="8" fillId="0" borderId="10" xfId="7" applyFont="1" applyBorder="1" applyAlignment="1">
      <alignment horizontal="right" vertical="center"/>
    </xf>
    <xf numFmtId="0" fontId="8" fillId="0" borderId="4" xfId="7" quotePrefix="1" applyFont="1" applyBorder="1" applyAlignment="1">
      <alignment horizontal="left"/>
    </xf>
    <xf numFmtId="0" fontId="8" fillId="11" borderId="1" xfId="7" quotePrefix="1" applyFont="1" applyFill="1" applyBorder="1"/>
    <xf numFmtId="0" fontId="8" fillId="0" borderId="4" xfId="7" quotePrefix="1" applyFont="1" applyBorder="1" applyAlignment="1">
      <alignment horizontal="center"/>
    </xf>
    <xf numFmtId="179" fontId="8" fillId="0" borderId="4" xfId="7" quotePrefix="1" applyNumberFormat="1" applyFont="1" applyBorder="1" applyAlignment="1">
      <alignment horizontal="right"/>
    </xf>
    <xf numFmtId="179" fontId="8" fillId="0" borderId="12" xfId="7" quotePrefix="1" applyNumberFormat="1" applyFont="1" applyBorder="1" applyAlignment="1">
      <alignment horizontal="right"/>
    </xf>
    <xf numFmtId="0" fontId="8" fillId="0" borderId="4" xfId="7" quotePrefix="1" applyFont="1" applyBorder="1"/>
    <xf numFmtId="14" fontId="7" fillId="0" borderId="0" xfId="4" applyNumberFormat="1" applyFont="1">
      <alignment vertical="center"/>
    </xf>
    <xf numFmtId="0" fontId="8" fillId="0" borderId="0" xfId="7" quotePrefix="1" applyFont="1" applyAlignment="1">
      <alignment horizontal="center"/>
    </xf>
    <xf numFmtId="0" fontId="8" fillId="0" borderId="0" xfId="7" applyFont="1" applyAlignment="1">
      <alignment horizontal="right" vertical="center"/>
    </xf>
    <xf numFmtId="0" fontId="8" fillId="0" borderId="0" xfId="7" applyFont="1" applyAlignment="1">
      <alignment horizontal="center" vertical="center" wrapText="1"/>
    </xf>
    <xf numFmtId="14" fontId="8" fillId="0" borderId="0" xfId="7" quotePrefix="1" applyNumberFormat="1" applyFont="1" applyAlignment="1">
      <alignment horizontal="center"/>
    </xf>
    <xf numFmtId="0" fontId="7" fillId="0" borderId="5" xfId="0" applyFont="1" applyBorder="1" applyAlignment="1">
      <alignment horizontal="center" vertical="top" wrapText="1"/>
    </xf>
    <xf numFmtId="0" fontId="8" fillId="0" borderId="0" xfId="7" quotePrefix="1" applyFont="1"/>
    <xf numFmtId="179" fontId="8" fillId="0" borderId="0" xfId="7" quotePrefix="1" applyNumberFormat="1" applyFont="1"/>
    <xf numFmtId="179" fontId="8" fillId="0" borderId="0" xfId="7" quotePrefix="1" applyNumberFormat="1" applyFont="1" applyAlignment="1">
      <alignment horizontal="center"/>
    </xf>
    <xf numFmtId="179" fontId="8" fillId="8" borderId="0" xfId="7" applyNumberFormat="1" applyFont="1" applyFill="1" applyAlignment="1">
      <alignment vertical="center"/>
    </xf>
    <xf numFmtId="0" fontId="8" fillId="0" borderId="10" xfId="7" quotePrefix="1" applyFont="1" applyBorder="1" applyAlignment="1">
      <alignment horizontal="center"/>
    </xf>
    <xf numFmtId="38" fontId="8" fillId="0" borderId="0" xfId="5" applyFont="1" applyBorder="1" applyAlignment="1"/>
    <xf numFmtId="0" fontId="31" fillId="0" borderId="0" xfId="1" applyFont="1" applyAlignment="1">
      <alignment vertical="center"/>
    </xf>
    <xf numFmtId="14" fontId="37" fillId="0" borderId="0" xfId="1" applyNumberFormat="1" applyFont="1" applyAlignment="1">
      <alignment vertical="center"/>
    </xf>
    <xf numFmtId="0" fontId="31" fillId="0" borderId="0" xfId="1" applyFont="1" applyAlignment="1">
      <alignment horizontal="right" vertical="center"/>
    </xf>
    <xf numFmtId="9" fontId="31" fillId="0" borderId="0" xfId="2" applyFont="1" applyAlignment="1">
      <alignment vertical="center"/>
    </xf>
    <xf numFmtId="49" fontId="31" fillId="0" borderId="0" xfId="1" applyNumberFormat="1" applyFont="1" applyAlignment="1">
      <alignment vertical="center"/>
    </xf>
    <xf numFmtId="0" fontId="15" fillId="0" borderId="0" xfId="3" applyFont="1">
      <alignment vertical="center"/>
    </xf>
    <xf numFmtId="0" fontId="8" fillId="0" borderId="0" xfId="1" applyFont="1" applyAlignment="1">
      <alignment vertical="center"/>
    </xf>
    <xf numFmtId="9" fontId="8" fillId="0" borderId="0" xfId="2" applyFont="1" applyAlignment="1">
      <alignment vertical="center"/>
    </xf>
    <xf numFmtId="0" fontId="7" fillId="0" borderId="0" xfId="3" applyFont="1">
      <alignment vertical="center"/>
    </xf>
    <xf numFmtId="0" fontId="33" fillId="0" borderId="0" xfId="3" applyFont="1" applyAlignment="1">
      <alignment horizontal="center" vertical="center"/>
    </xf>
    <xf numFmtId="14" fontId="8" fillId="0" borderId="0" xfId="1" applyNumberFormat="1" applyFont="1" applyAlignment="1">
      <alignment vertical="center"/>
    </xf>
    <xf numFmtId="177" fontId="8" fillId="0" borderId="0" xfId="1" applyNumberFormat="1" applyFont="1" applyAlignment="1">
      <alignment vertical="center"/>
    </xf>
    <xf numFmtId="0" fontId="33" fillId="0" borderId="0" xfId="1" applyFont="1" applyAlignment="1">
      <alignment vertical="center"/>
    </xf>
    <xf numFmtId="0" fontId="34" fillId="0" borderId="0" xfId="1" applyFont="1" applyAlignment="1">
      <alignment vertical="center"/>
    </xf>
    <xf numFmtId="0" fontId="35" fillId="0" borderId="0" xfId="1" applyFont="1" applyAlignment="1">
      <alignment vertical="center"/>
    </xf>
    <xf numFmtId="14" fontId="38" fillId="6" borderId="20" xfId="3" applyNumberFormat="1" applyFont="1" applyFill="1" applyBorder="1" applyAlignment="1">
      <alignment horizontal="center" vertical="center"/>
    </xf>
    <xf numFmtId="0" fontId="38" fillId="6" borderId="20" xfId="3" applyFont="1" applyFill="1" applyBorder="1" applyAlignment="1">
      <alignment horizontal="center" vertical="center"/>
    </xf>
    <xf numFmtId="0" fontId="8" fillId="0" borderId="2" xfId="1" applyFont="1" applyBorder="1" applyAlignment="1">
      <alignment vertical="center"/>
    </xf>
    <xf numFmtId="0" fontId="8" fillId="0" borderId="5" xfId="1" applyFont="1" applyBorder="1" applyAlignment="1">
      <alignment vertical="center"/>
    </xf>
    <xf numFmtId="0" fontId="8" fillId="0" borderId="11" xfId="1" applyFont="1" applyBorder="1" applyAlignment="1">
      <alignment horizontal="center" vertical="center"/>
    </xf>
    <xf numFmtId="0" fontId="8" fillId="0" borderId="7" xfId="1" applyFont="1" applyBorder="1" applyAlignment="1">
      <alignment horizontal="center" vertical="center"/>
    </xf>
    <xf numFmtId="0" fontId="8" fillId="0" borderId="6" xfId="1" applyFont="1" applyBorder="1" applyAlignment="1">
      <alignment horizontal="center" vertical="center"/>
    </xf>
    <xf numFmtId="9" fontId="8" fillId="0" borderId="9" xfId="2" applyFont="1" applyBorder="1" applyAlignment="1">
      <alignment horizontal="center" vertical="center"/>
    </xf>
    <xf numFmtId="0" fontId="8" fillId="0" borderId="9" xfId="1" applyFont="1" applyBorder="1" applyAlignment="1">
      <alignment horizontal="center" vertical="center"/>
    </xf>
    <xf numFmtId="0" fontId="38" fillId="6" borderId="21" xfId="3" applyFont="1" applyFill="1" applyBorder="1" applyAlignment="1">
      <alignment horizontal="center" vertical="center"/>
    </xf>
    <xf numFmtId="177" fontId="38" fillId="6" borderId="21" xfId="3" applyNumberFormat="1" applyFont="1" applyFill="1" applyBorder="1" applyAlignment="1">
      <alignment horizontal="center" vertical="center"/>
    </xf>
    <xf numFmtId="9" fontId="38" fillId="6" borderId="21" xfId="3" applyNumberFormat="1" applyFont="1" applyFill="1" applyBorder="1" applyAlignment="1">
      <alignment horizontal="center" vertical="center"/>
    </xf>
    <xf numFmtId="0" fontId="8" fillId="0" borderId="12" xfId="1" applyFont="1" applyBorder="1" applyAlignment="1">
      <alignment vertical="center"/>
    </xf>
    <xf numFmtId="0" fontId="8" fillId="0" borderId="13" xfId="1" applyFont="1" applyBorder="1" applyAlignment="1">
      <alignment vertical="center"/>
    </xf>
    <xf numFmtId="0" fontId="8" fillId="0" borderId="14" xfId="1" applyFont="1" applyBorder="1" applyAlignment="1">
      <alignment vertical="center"/>
    </xf>
    <xf numFmtId="9" fontId="8" fillId="0" borderId="4" xfId="2" applyFont="1" applyBorder="1" applyAlignment="1">
      <alignment horizontal="center" vertical="center"/>
    </xf>
    <xf numFmtId="0" fontId="8" fillId="0" borderId="4" xfId="1" applyFont="1" applyBorder="1" applyAlignment="1">
      <alignment vertical="center"/>
    </xf>
    <xf numFmtId="14" fontId="7" fillId="7" borderId="20" xfId="3" applyNumberFormat="1" applyFont="1" applyFill="1" applyBorder="1" applyAlignment="1">
      <alignment horizontal="left" vertical="center"/>
    </xf>
    <xf numFmtId="0" fontId="7" fillId="0" borderId="20" xfId="3" applyFont="1" applyBorder="1">
      <alignment vertical="center"/>
    </xf>
    <xf numFmtId="0" fontId="7" fillId="0" borderId="20" xfId="3" applyFont="1" applyBorder="1" applyAlignment="1">
      <alignment horizontal="center" vertical="center"/>
    </xf>
    <xf numFmtId="0" fontId="8" fillId="0" borderId="10" xfId="1" applyFont="1" applyBorder="1" applyAlignment="1">
      <alignment vertical="center"/>
    </xf>
    <xf numFmtId="14" fontId="8" fillId="0" borderId="18" xfId="1" applyNumberFormat="1" applyFont="1" applyBorder="1" applyAlignment="1">
      <alignment vertical="center"/>
    </xf>
    <xf numFmtId="0" fontId="8" fillId="0" borderId="18" xfId="1" quotePrefix="1" applyFont="1" applyBorder="1" applyAlignment="1">
      <alignment vertical="center"/>
    </xf>
    <xf numFmtId="179" fontId="8" fillId="0" borderId="18" xfId="1" applyNumberFormat="1" applyFont="1" applyBorder="1" applyAlignment="1">
      <alignment horizontal="right" vertical="center"/>
    </xf>
    <xf numFmtId="49" fontId="8" fillId="0" borderId="8" xfId="1" applyNumberFormat="1" applyFont="1" applyBorder="1" applyAlignment="1">
      <alignment vertical="center"/>
    </xf>
    <xf numFmtId="177" fontId="8" fillId="0" borderId="18" xfId="1" applyNumberFormat="1" applyFont="1" applyBorder="1" applyAlignment="1">
      <alignment vertical="center"/>
    </xf>
    <xf numFmtId="178" fontId="8" fillId="0" borderId="0" xfId="1" applyNumberFormat="1" applyFont="1" applyAlignment="1">
      <alignment vertical="center"/>
    </xf>
    <xf numFmtId="0" fontId="8" fillId="0" borderId="6" xfId="1" applyFont="1" applyBorder="1" applyAlignment="1">
      <alignment vertical="center"/>
    </xf>
    <xf numFmtId="177" fontId="8" fillId="0" borderId="10" xfId="1" applyNumberFormat="1" applyFont="1" applyBorder="1" applyAlignment="1">
      <alignment vertical="center"/>
    </xf>
    <xf numFmtId="0" fontId="7" fillId="7" borderId="21" xfId="3" applyFont="1" applyFill="1" applyBorder="1">
      <alignment vertical="center"/>
    </xf>
    <xf numFmtId="0" fontId="7" fillId="0" borderId="21" xfId="3" applyFont="1" applyBorder="1">
      <alignment vertical="center"/>
    </xf>
    <xf numFmtId="177" fontId="7" fillId="0" borderId="21" xfId="3" applyNumberFormat="1" applyFont="1" applyBorder="1">
      <alignment vertical="center"/>
    </xf>
    <xf numFmtId="9" fontId="7" fillId="0" borderId="21" xfId="3" applyNumberFormat="1" applyFont="1" applyBorder="1" applyAlignment="1">
      <alignment horizontal="center" vertical="center"/>
    </xf>
    <xf numFmtId="14" fontId="8" fillId="0" borderId="12" xfId="1" applyNumberFormat="1" applyFont="1" applyBorder="1" applyAlignment="1">
      <alignment horizontal="right" vertical="center"/>
    </xf>
    <xf numFmtId="49" fontId="8" fillId="0" borderId="14" xfId="1" applyNumberFormat="1" applyFont="1" applyBorder="1" applyAlignment="1">
      <alignment vertical="center"/>
    </xf>
    <xf numFmtId="177" fontId="8" fillId="0" borderId="12" xfId="1" applyNumberFormat="1" applyFont="1" applyBorder="1" applyAlignment="1">
      <alignment vertical="center"/>
    </xf>
    <xf numFmtId="178" fontId="8" fillId="0" borderId="13" xfId="1" applyNumberFormat="1" applyFont="1" applyBorder="1" applyAlignment="1">
      <alignment vertical="center"/>
    </xf>
    <xf numFmtId="177" fontId="8" fillId="0" borderId="4" xfId="1" applyNumberFormat="1" applyFont="1" applyBorder="1" applyAlignment="1">
      <alignment vertical="center"/>
    </xf>
    <xf numFmtId="177" fontId="8" fillId="0" borderId="18" xfId="1" applyNumberFormat="1" applyFont="1" applyBorder="1" applyAlignment="1">
      <alignment horizontal="right" vertical="center"/>
    </xf>
    <xf numFmtId="49" fontId="8" fillId="0" borderId="8" xfId="1" applyNumberFormat="1" applyFont="1" applyBorder="1" applyAlignment="1">
      <alignment horizontal="left" vertical="center"/>
    </xf>
    <xf numFmtId="9" fontId="8" fillId="0" borderId="10" xfId="2" applyFont="1" applyBorder="1" applyAlignment="1">
      <alignment horizontal="center" vertical="center"/>
    </xf>
    <xf numFmtId="0" fontId="8" fillId="0" borderId="9" xfId="1" applyFont="1" applyBorder="1" applyAlignment="1">
      <alignment vertical="center"/>
    </xf>
    <xf numFmtId="14" fontId="8" fillId="0" borderId="11" xfId="1" applyNumberFormat="1" applyFont="1" applyBorder="1" applyAlignment="1">
      <alignment vertical="center"/>
    </xf>
    <xf numFmtId="0" fontId="8" fillId="0" borderId="11" xfId="1" quotePrefix="1" applyFont="1" applyBorder="1" applyAlignment="1">
      <alignment vertical="center"/>
    </xf>
    <xf numFmtId="179" fontId="8" fillId="0" borderId="11" xfId="1" applyNumberFormat="1" applyFont="1" applyBorder="1" applyAlignment="1">
      <alignment horizontal="right" vertical="center"/>
    </xf>
    <xf numFmtId="49" fontId="8" fillId="0" borderId="7" xfId="1" applyNumberFormat="1" applyFont="1" applyBorder="1" applyAlignment="1">
      <alignment vertical="center"/>
    </xf>
    <xf numFmtId="177" fontId="8" fillId="0" borderId="11" xfId="1" applyNumberFormat="1" applyFont="1" applyBorder="1" applyAlignment="1">
      <alignment horizontal="right" vertical="center"/>
    </xf>
    <xf numFmtId="49" fontId="8" fillId="0" borderId="7" xfId="1" applyNumberFormat="1" applyFont="1" applyBorder="1" applyAlignment="1">
      <alignment horizontal="left" vertical="center"/>
    </xf>
    <xf numFmtId="178" fontId="8" fillId="0" borderId="6" xfId="1" applyNumberFormat="1" applyFont="1" applyBorder="1" applyAlignment="1">
      <alignment vertical="center"/>
    </xf>
    <xf numFmtId="0" fontId="8" fillId="0" borderId="6" xfId="1" quotePrefix="1" applyFont="1" applyBorder="1" applyAlignment="1">
      <alignment vertical="center"/>
    </xf>
    <xf numFmtId="177" fontId="8" fillId="0" borderId="9" xfId="1" applyNumberFormat="1" applyFont="1" applyBorder="1" applyAlignment="1">
      <alignment vertical="center"/>
    </xf>
    <xf numFmtId="9" fontId="8" fillId="0" borderId="4" xfId="2" quotePrefix="1" applyFont="1" applyBorder="1" applyAlignment="1">
      <alignment horizontal="center" vertical="center"/>
    </xf>
    <xf numFmtId="14" fontId="7" fillId="9" borderId="20" xfId="3" applyNumberFormat="1" applyFont="1" applyFill="1" applyBorder="1" applyAlignment="1">
      <alignment horizontal="left" vertical="center"/>
    </xf>
    <xf numFmtId="0" fontId="7" fillId="9" borderId="21" xfId="3" applyFont="1" applyFill="1" applyBorder="1">
      <alignment vertical="center"/>
    </xf>
    <xf numFmtId="14" fontId="7" fillId="10" borderId="20" xfId="3" applyNumberFormat="1" applyFont="1" applyFill="1" applyBorder="1" applyAlignment="1">
      <alignment horizontal="left" vertical="center"/>
    </xf>
    <xf numFmtId="0" fontId="40" fillId="0" borderId="0" xfId="1" applyFont="1" applyAlignment="1">
      <alignment horizontal="center" vertical="center"/>
    </xf>
    <xf numFmtId="49" fontId="8" fillId="0" borderId="0" xfId="1" applyNumberFormat="1" applyFont="1" applyAlignment="1">
      <alignment vertical="center"/>
    </xf>
    <xf numFmtId="9" fontId="8" fillId="0" borderId="0" xfId="2" applyFont="1" applyAlignment="1">
      <alignment horizontal="center" vertical="center"/>
    </xf>
    <xf numFmtId="0" fontId="7" fillId="10" borderId="21" xfId="3" applyFont="1" applyFill="1" applyBorder="1">
      <alignment vertical="center"/>
    </xf>
    <xf numFmtId="0" fontId="8" fillId="0" borderId="0" xfId="1" quotePrefix="1" applyFont="1" applyAlignment="1">
      <alignment vertical="center"/>
    </xf>
    <xf numFmtId="179" fontId="40" fillId="0" borderId="0" xfId="1" applyNumberFormat="1" applyFont="1" applyAlignment="1">
      <alignment horizontal="center" vertical="center"/>
    </xf>
    <xf numFmtId="177" fontId="8" fillId="0" borderId="0" xfId="1" applyNumberFormat="1" applyFont="1" applyAlignment="1">
      <alignment horizontal="right" vertical="center"/>
    </xf>
    <xf numFmtId="49" fontId="8" fillId="0" borderId="0" xfId="1" applyNumberFormat="1" applyFont="1" applyAlignment="1">
      <alignment horizontal="left" vertical="center"/>
    </xf>
    <xf numFmtId="9" fontId="8" fillId="0" borderId="0" xfId="2" quotePrefix="1" applyFont="1" applyAlignment="1">
      <alignment horizontal="center" vertical="center"/>
    </xf>
    <xf numFmtId="0" fontId="8" fillId="0" borderId="11" xfId="1" applyFont="1" applyBorder="1" applyAlignment="1">
      <alignment vertical="center"/>
    </xf>
    <xf numFmtId="177" fontId="8" fillId="0" borderId="11" xfId="1" applyNumberFormat="1" applyFont="1" applyBorder="1" applyAlignment="1">
      <alignment vertical="center"/>
    </xf>
    <xf numFmtId="0" fontId="8" fillId="0" borderId="18" xfId="1" applyFont="1" applyBorder="1" applyAlignment="1">
      <alignment vertical="center"/>
    </xf>
    <xf numFmtId="0" fontId="8" fillId="0" borderId="10" xfId="1" applyFont="1" applyBorder="1" applyAlignment="1">
      <alignment horizontal="right" vertical="center"/>
    </xf>
    <xf numFmtId="14" fontId="8" fillId="0" borderId="18" xfId="1" applyNumberFormat="1" applyFont="1" applyBorder="1" applyAlignment="1">
      <alignment horizontal="right" vertical="center"/>
    </xf>
    <xf numFmtId="9" fontId="8" fillId="0" borderId="10" xfId="2" quotePrefix="1" applyFont="1" applyBorder="1" applyAlignment="1">
      <alignment horizontal="center" vertical="center"/>
    </xf>
    <xf numFmtId="0" fontId="8" fillId="0" borderId="1" xfId="1" applyFont="1" applyBorder="1" applyAlignment="1">
      <alignment vertical="center"/>
    </xf>
    <xf numFmtId="14" fontId="8" fillId="0" borderId="2" xfId="1" applyNumberFormat="1" applyFont="1" applyBorder="1" applyAlignment="1">
      <alignment vertical="center"/>
    </xf>
    <xf numFmtId="0" fontId="8" fillId="0" borderId="3" xfId="1" applyFont="1" applyBorder="1" applyAlignment="1">
      <alignment vertical="center"/>
    </xf>
    <xf numFmtId="49" fontId="8" fillId="0" borderId="3" xfId="1" applyNumberFormat="1" applyFont="1" applyBorder="1" applyAlignment="1">
      <alignment vertical="center"/>
    </xf>
    <xf numFmtId="177" fontId="8" fillId="0" borderId="2" xfId="1" applyNumberFormat="1" applyFont="1" applyBorder="1" applyAlignment="1">
      <alignment vertical="center"/>
    </xf>
    <xf numFmtId="49" fontId="8" fillId="0" borderId="5" xfId="1" applyNumberFormat="1" applyFont="1" applyBorder="1" applyAlignment="1">
      <alignment vertical="center"/>
    </xf>
    <xf numFmtId="178" fontId="8" fillId="0" borderId="1" xfId="1" applyNumberFormat="1" applyFont="1" applyBorder="1" applyAlignment="1">
      <alignment horizontal="right" vertical="center"/>
    </xf>
    <xf numFmtId="9" fontId="8" fillId="0" borderId="3" xfId="2" applyFont="1" applyBorder="1" applyAlignment="1">
      <alignment vertical="center"/>
    </xf>
    <xf numFmtId="177" fontId="8" fillId="0" borderId="1" xfId="1" applyNumberFormat="1" applyFont="1" applyBorder="1" applyAlignment="1">
      <alignment vertical="center"/>
    </xf>
    <xf numFmtId="0" fontId="8" fillId="0" borderId="0" xfId="1" applyFont="1" applyAlignment="1">
      <alignment horizontal="right" vertical="center"/>
    </xf>
    <xf numFmtId="0" fontId="8" fillId="0" borderId="0" xfId="1" applyFont="1"/>
    <xf numFmtId="14" fontId="8" fillId="0" borderId="0" xfId="1" applyNumberFormat="1" applyFont="1"/>
    <xf numFmtId="9" fontId="8" fillId="0" borderId="0" xfId="2" applyFont="1" applyAlignment="1"/>
    <xf numFmtId="49" fontId="8" fillId="8" borderId="2" xfId="3" applyNumberFormat="1" applyFont="1" applyFill="1" applyBorder="1" applyAlignment="1">
      <alignment horizontal="left" vertical="top" wrapText="1"/>
    </xf>
    <xf numFmtId="178" fontId="8" fillId="0" borderId="5" xfId="1" applyNumberFormat="1" applyFont="1" applyBorder="1"/>
    <xf numFmtId="178" fontId="8" fillId="0" borderId="3" xfId="1" applyNumberFormat="1" applyFont="1" applyBorder="1"/>
    <xf numFmtId="0" fontId="8" fillId="0" borderId="12" xfId="1" applyFont="1" applyBorder="1"/>
    <xf numFmtId="178" fontId="8" fillId="0" borderId="13" xfId="1" applyNumberFormat="1" applyFont="1" applyBorder="1"/>
    <xf numFmtId="0" fontId="8" fillId="0" borderId="11" xfId="1" applyFont="1" applyBorder="1"/>
    <xf numFmtId="178" fontId="8" fillId="0" borderId="6" xfId="1" applyNumberFormat="1" applyFont="1" applyBorder="1"/>
    <xf numFmtId="0" fontId="8" fillId="0" borderId="6" xfId="1" applyFont="1" applyBorder="1"/>
    <xf numFmtId="178" fontId="8" fillId="0" borderId="7" xfId="1" applyNumberFormat="1" applyFont="1" applyBorder="1"/>
    <xf numFmtId="178" fontId="42" fillId="8" borderId="0" xfId="3" applyNumberFormat="1" applyFont="1" applyFill="1" applyAlignment="1">
      <alignment vertical="top"/>
    </xf>
    <xf numFmtId="49" fontId="31" fillId="0" borderId="0" xfId="1" applyNumberFormat="1" applyFont="1"/>
    <xf numFmtId="0" fontId="31" fillId="0" borderId="0" xfId="7" applyFont="1"/>
    <xf numFmtId="0" fontId="8" fillId="0" borderId="0" xfId="7" applyFont="1" applyAlignment="1">
      <alignment vertical="center"/>
    </xf>
    <xf numFmtId="0" fontId="8" fillId="0" borderId="0" xfId="7" applyFont="1" applyAlignment="1">
      <alignment horizontal="center"/>
    </xf>
    <xf numFmtId="14" fontId="8" fillId="0" borderId="0" xfId="7" applyNumberFormat="1" applyFont="1" applyAlignment="1">
      <alignment horizontal="center" vertical="center"/>
    </xf>
    <xf numFmtId="0" fontId="8" fillId="0" borderId="0" xfId="7" applyFont="1" applyAlignment="1">
      <alignment horizontal="right"/>
    </xf>
    <xf numFmtId="38" fontId="8" fillId="8" borderId="0" xfId="5" applyFont="1" applyFill="1" applyAlignment="1"/>
    <xf numFmtId="0" fontId="7" fillId="0" borderId="0" xfId="8" applyFont="1" applyAlignment="1">
      <alignment horizontal="center" vertical="center"/>
    </xf>
    <xf numFmtId="14" fontId="8" fillId="8" borderId="0" xfId="7" applyNumberFormat="1" applyFont="1" applyFill="1" applyAlignment="1">
      <alignment horizontal="center"/>
    </xf>
    <xf numFmtId="177" fontId="8" fillId="0" borderId="0" xfId="7" applyNumberFormat="1" applyFont="1"/>
    <xf numFmtId="0" fontId="8" fillId="8" borderId="0" xfId="7" applyFont="1" applyFill="1" applyAlignment="1">
      <alignment horizontal="center"/>
    </xf>
    <xf numFmtId="14" fontId="8" fillId="0" borderId="0" xfId="7" applyNumberFormat="1" applyFont="1" applyAlignment="1">
      <alignment horizontal="center"/>
    </xf>
    <xf numFmtId="0" fontId="34" fillId="0" borderId="0" xfId="7" applyFont="1"/>
    <xf numFmtId="14" fontId="8" fillId="0" borderId="11" xfId="7" applyNumberFormat="1" applyFont="1" applyBorder="1" applyAlignment="1">
      <alignment horizontal="center" vertical="center"/>
    </xf>
    <xf numFmtId="9" fontId="8" fillId="0" borderId="9" xfId="2" applyFont="1" applyBorder="1" applyAlignment="1">
      <alignment horizontal="center"/>
    </xf>
    <xf numFmtId="9" fontId="8" fillId="0" borderId="4" xfId="2" applyFont="1" applyBorder="1" applyAlignment="1">
      <alignment horizontal="center"/>
    </xf>
    <xf numFmtId="0" fontId="8" fillId="0" borderId="9" xfId="7" applyFont="1" applyBorder="1" applyAlignment="1">
      <alignment horizontal="center" vertical="center" wrapText="1"/>
    </xf>
    <xf numFmtId="0" fontId="8" fillId="0" borderId="11" xfId="7" quotePrefix="1" applyFont="1" applyBorder="1" applyAlignment="1">
      <alignment horizontal="center"/>
    </xf>
    <xf numFmtId="49" fontId="8" fillId="8" borderId="7" xfId="7" applyNumberFormat="1" applyFont="1" applyFill="1" applyBorder="1" applyAlignment="1">
      <alignment vertical="center"/>
    </xf>
    <xf numFmtId="38" fontId="8" fillId="8" borderId="9" xfId="5" applyFont="1" applyFill="1" applyBorder="1" applyAlignment="1">
      <alignment horizontal="right" vertical="center"/>
    </xf>
    <xf numFmtId="14" fontId="8" fillId="0" borderId="1" xfId="7" quotePrefix="1" applyNumberFormat="1" applyFont="1" applyBorder="1"/>
    <xf numFmtId="0" fontId="8" fillId="0" borderId="2" xfId="7" quotePrefix="1" applyFont="1" applyBorder="1"/>
    <xf numFmtId="0" fontId="8" fillId="8" borderId="3" xfId="7" applyFont="1" applyFill="1" applyBorder="1"/>
    <xf numFmtId="0" fontId="8" fillId="0" borderId="2" xfId="7" quotePrefix="1" applyFont="1" applyBorder="1" applyAlignment="1">
      <alignment horizontal="center"/>
    </xf>
    <xf numFmtId="0" fontId="7" fillId="0" borderId="0" xfId="8" applyFont="1">
      <alignment vertical="center"/>
    </xf>
    <xf numFmtId="179" fontId="8" fillId="0" borderId="4" xfId="7" quotePrefix="1" applyNumberFormat="1" applyFont="1" applyBorder="1"/>
    <xf numFmtId="179" fontId="8" fillId="0" borderId="12" xfId="7" quotePrefix="1" applyNumberFormat="1" applyFont="1" applyBorder="1"/>
    <xf numFmtId="179" fontId="8" fillId="8" borderId="14" xfId="7" applyNumberFormat="1" applyFont="1" applyFill="1" applyBorder="1" applyAlignment="1">
      <alignment vertical="center"/>
    </xf>
    <xf numFmtId="0" fontId="8" fillId="0" borderId="12" xfId="7" quotePrefix="1" applyFont="1" applyBorder="1"/>
    <xf numFmtId="49" fontId="8" fillId="8" borderId="14" xfId="7" applyNumberFormat="1" applyFont="1" applyFill="1" applyBorder="1" applyAlignment="1">
      <alignment vertical="center"/>
    </xf>
    <xf numFmtId="0" fontId="8" fillId="8" borderId="3" xfId="7" applyFont="1" applyFill="1" applyBorder="1" applyAlignment="1">
      <alignment vertical="center"/>
    </xf>
    <xf numFmtId="9" fontId="8" fillId="0" borderId="4" xfId="7" quotePrefix="1" applyNumberFormat="1" applyFont="1" applyBorder="1" applyAlignment="1">
      <alignment horizontal="center"/>
    </xf>
    <xf numFmtId="14" fontId="7" fillId="0" borderId="0" xfId="8" applyNumberFormat="1" applyFont="1">
      <alignment vertical="center"/>
    </xf>
    <xf numFmtId="179" fontId="8" fillId="0" borderId="9" xfId="7" quotePrefix="1" applyNumberFormat="1" applyFont="1" applyBorder="1"/>
    <xf numFmtId="179" fontId="8" fillId="0" borderId="11" xfId="7" quotePrefix="1" applyNumberFormat="1" applyFont="1" applyBorder="1" applyAlignment="1">
      <alignment horizontal="center"/>
    </xf>
    <xf numFmtId="179" fontId="8" fillId="8" borderId="7" xfId="7" applyNumberFormat="1" applyFont="1" applyFill="1" applyBorder="1" applyAlignment="1">
      <alignment vertical="center"/>
    </xf>
    <xf numFmtId="179" fontId="8" fillId="8" borderId="9" xfId="5" applyNumberFormat="1" applyFont="1" applyFill="1" applyBorder="1" applyAlignment="1">
      <alignment horizontal="right" vertical="center"/>
    </xf>
    <xf numFmtId="179" fontId="8" fillId="0" borderId="10" xfId="7" quotePrefix="1" applyNumberFormat="1" applyFont="1" applyBorder="1"/>
    <xf numFmtId="49" fontId="8" fillId="8" borderId="8" xfId="7" applyNumberFormat="1" applyFont="1" applyFill="1" applyBorder="1" applyAlignment="1">
      <alignment vertical="center"/>
    </xf>
    <xf numFmtId="0" fontId="8" fillId="0" borderId="12" xfId="7" quotePrefix="1" applyFont="1" applyBorder="1" applyAlignment="1">
      <alignment horizontal="center"/>
    </xf>
    <xf numFmtId="179" fontId="8" fillId="0" borderId="14" xfId="7" applyNumberFormat="1" applyFont="1" applyBorder="1" applyAlignment="1">
      <alignment vertical="center"/>
    </xf>
    <xf numFmtId="49" fontId="8" fillId="8" borderId="3" xfId="7" applyNumberFormat="1" applyFont="1" applyFill="1" applyBorder="1" applyAlignment="1">
      <alignment vertical="center"/>
    </xf>
    <xf numFmtId="179" fontId="8" fillId="0" borderId="18" xfId="7" quotePrefix="1" applyNumberFormat="1" applyFont="1" applyBorder="1" applyAlignment="1">
      <alignment horizontal="center"/>
    </xf>
    <xf numFmtId="179" fontId="8" fillId="8" borderId="8" xfId="7" applyNumberFormat="1" applyFont="1" applyFill="1" applyBorder="1" applyAlignment="1">
      <alignment vertical="center"/>
    </xf>
    <xf numFmtId="14" fontId="8" fillId="0" borderId="4" xfId="7" quotePrefix="1" applyNumberFormat="1" applyFont="1" applyBorder="1"/>
    <xf numFmtId="0" fontId="8" fillId="0" borderId="18" xfId="7" quotePrefix="1" applyFont="1" applyBorder="1" applyAlignment="1">
      <alignment horizontal="center"/>
    </xf>
    <xf numFmtId="0" fontId="8" fillId="8" borderId="14" xfId="7" applyFont="1" applyFill="1" applyBorder="1" applyAlignment="1">
      <alignment vertical="center"/>
    </xf>
    <xf numFmtId="9" fontId="8" fillId="0" borderId="0" xfId="2" applyFont="1" applyAlignment="1">
      <alignment horizontal="right"/>
    </xf>
    <xf numFmtId="0" fontId="36" fillId="0" borderId="0" xfId="7" applyFont="1" applyAlignment="1">
      <alignment horizontal="center"/>
    </xf>
    <xf numFmtId="49" fontId="8" fillId="0" borderId="0" xfId="7" applyNumberFormat="1" applyFont="1" applyAlignment="1">
      <alignment horizontal="right"/>
    </xf>
    <xf numFmtId="49" fontId="8" fillId="0" borderId="0" xfId="7" applyNumberFormat="1" applyFont="1" applyAlignment="1">
      <alignment horizontal="left"/>
    </xf>
    <xf numFmtId="49" fontId="8" fillId="0" borderId="0" xfId="7" applyNumberFormat="1" applyFont="1"/>
    <xf numFmtId="49" fontId="7" fillId="0" borderId="0" xfId="7" applyNumberFormat="1" applyFont="1" applyAlignment="1">
      <alignment horizontal="left"/>
    </xf>
    <xf numFmtId="0" fontId="7" fillId="12" borderId="1"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xf>
    <xf numFmtId="49" fontId="31" fillId="0" borderId="0" xfId="7" applyNumberFormat="1" applyFont="1" applyAlignment="1">
      <alignment vertical="center"/>
    </xf>
    <xf numFmtId="49" fontId="44" fillId="0" borderId="0" xfId="7" applyNumberFormat="1" applyFont="1" applyAlignment="1">
      <alignment horizontal="left" vertical="center"/>
    </xf>
    <xf numFmtId="49" fontId="31" fillId="0" borderId="0" xfId="7" applyNumberFormat="1" applyFont="1"/>
    <xf numFmtId="49" fontId="45" fillId="0" borderId="0" xfId="7" applyNumberFormat="1" applyFont="1" applyAlignment="1">
      <alignment horizontal="center"/>
    </xf>
    <xf numFmtId="49" fontId="31" fillId="0" borderId="0" xfId="7" applyNumberFormat="1" applyFont="1" applyAlignment="1">
      <alignment horizontal="right"/>
    </xf>
    <xf numFmtId="49" fontId="46" fillId="0" borderId="0" xfId="7" applyNumberFormat="1" applyFont="1" applyAlignment="1">
      <alignment horizontal="left"/>
    </xf>
    <xf numFmtId="49" fontId="6" fillId="0" borderId="0" xfId="7" applyNumberFormat="1" applyFont="1"/>
    <xf numFmtId="49" fontId="6" fillId="0" borderId="0" xfId="7" applyNumberFormat="1" applyFont="1" applyAlignment="1">
      <alignment horizontal="left"/>
    </xf>
    <xf numFmtId="49" fontId="47" fillId="0" borderId="0" xfId="7" applyNumberFormat="1" applyFont="1" applyAlignment="1">
      <alignment horizontal="left"/>
    </xf>
    <xf numFmtId="49" fontId="7" fillId="0" borderId="0" xfId="7" applyNumberFormat="1" applyFont="1" applyAlignment="1">
      <alignment horizontal="right"/>
    </xf>
    <xf numFmtId="49" fontId="8" fillId="0" borderId="0" xfId="7" applyNumberFormat="1" applyFont="1" applyAlignment="1">
      <alignment horizontal="center"/>
    </xf>
    <xf numFmtId="49" fontId="7" fillId="0" borderId="0" xfId="7" quotePrefix="1" applyNumberFormat="1" applyFont="1" applyAlignment="1">
      <alignment horizontal="center"/>
    </xf>
    <xf numFmtId="49" fontId="47" fillId="0" borderId="0" xfId="7" applyNumberFormat="1" applyFont="1"/>
    <xf numFmtId="49" fontId="8" fillId="0" borderId="0" xfId="7" quotePrefix="1" applyNumberFormat="1" applyFont="1"/>
    <xf numFmtId="49" fontId="8" fillId="0" borderId="11" xfId="7" applyNumberFormat="1" applyFont="1" applyBorder="1"/>
    <xf numFmtId="49" fontId="8" fillId="0" borderId="6" xfId="7" applyNumberFormat="1" applyFont="1" applyBorder="1"/>
    <xf numFmtId="49" fontId="8" fillId="0" borderId="7" xfId="7" applyNumberFormat="1" applyFont="1" applyBorder="1"/>
    <xf numFmtId="49" fontId="8" fillId="0" borderId="18" xfId="7" applyNumberFormat="1" applyFont="1" applyBorder="1"/>
    <xf numFmtId="49" fontId="8" fillId="0" borderId="8" xfId="7" applyNumberFormat="1" applyFont="1" applyBorder="1"/>
    <xf numFmtId="49" fontId="45" fillId="0" borderId="8" xfId="7" applyNumberFormat="1" applyFont="1" applyBorder="1" applyAlignment="1">
      <alignment vertical="top" wrapText="1"/>
    </xf>
    <xf numFmtId="49" fontId="45" fillId="0" borderId="0" xfId="7" applyNumberFormat="1" applyFont="1" applyAlignment="1">
      <alignment vertical="top" wrapText="1"/>
    </xf>
    <xf numFmtId="49" fontId="8" fillId="0" borderId="8" xfId="7" applyNumberFormat="1" applyFont="1" applyBorder="1" applyAlignment="1">
      <alignment horizontal="right"/>
    </xf>
    <xf numFmtId="49" fontId="7" fillId="0" borderId="18" xfId="7" applyNumberFormat="1" applyFont="1" applyBorder="1" applyAlignment="1">
      <alignment horizontal="right"/>
    </xf>
    <xf numFmtId="49" fontId="8" fillId="0" borderId="13" xfId="7" applyNumberFormat="1" applyFont="1" applyBorder="1" applyAlignment="1">
      <alignment horizontal="right"/>
    </xf>
    <xf numFmtId="49" fontId="8" fillId="0" borderId="14" xfId="7" applyNumberFormat="1" applyFont="1" applyBorder="1"/>
    <xf numFmtId="49" fontId="8" fillId="0" borderId="14" xfId="7" applyNumberFormat="1" applyFont="1" applyBorder="1" applyAlignment="1">
      <alignment horizontal="right"/>
    </xf>
    <xf numFmtId="179" fontId="8" fillId="0" borderId="1" xfId="7" applyNumberFormat="1" applyFont="1" applyBorder="1" applyAlignment="1">
      <alignment horizontal="center"/>
    </xf>
    <xf numFmtId="179" fontId="8" fillId="0" borderId="1" xfId="7" quotePrefix="1" applyNumberFormat="1" applyFont="1" applyBorder="1" applyAlignment="1">
      <alignment horizontal="center"/>
    </xf>
    <xf numFmtId="49" fontId="48" fillId="0" borderId="0" xfId="7" applyNumberFormat="1" applyFont="1" applyAlignment="1">
      <alignment horizontal="right"/>
    </xf>
    <xf numFmtId="49" fontId="8" fillId="0" borderId="11" xfId="7" applyNumberFormat="1" applyFont="1" applyBorder="1" applyAlignment="1">
      <alignment vertical="center"/>
    </xf>
    <xf numFmtId="49" fontId="8" fillId="0" borderId="6" xfId="7" applyNumberFormat="1" applyFont="1" applyBorder="1" applyAlignment="1">
      <alignment horizontal="left" vertical="center"/>
    </xf>
    <xf numFmtId="49" fontId="7" fillId="0" borderId="0" xfId="7" applyNumberFormat="1" applyFont="1" applyAlignment="1">
      <alignment horizontal="left" vertical="top" wrapText="1"/>
    </xf>
    <xf numFmtId="49" fontId="6" fillId="0" borderId="0" xfId="7" applyNumberFormat="1" applyFont="1" applyAlignment="1">
      <alignment horizontal="left" vertical="top" wrapText="1"/>
    </xf>
    <xf numFmtId="0" fontId="50" fillId="0" borderId="0" xfId="0" applyFont="1"/>
    <xf numFmtId="0" fontId="50" fillId="0" borderId="0" xfId="0" applyFont="1" applyAlignment="1">
      <alignment horizontal="center"/>
    </xf>
    <xf numFmtId="179" fontId="33" fillId="0" borderId="1" xfId="7" applyNumberFormat="1" applyFont="1" applyBorder="1" applyAlignment="1">
      <alignment horizontal="right" vertical="center" wrapText="1"/>
    </xf>
    <xf numFmtId="49" fontId="8" fillId="0" borderId="9" xfId="7" applyNumberFormat="1" applyFont="1" applyBorder="1" applyAlignment="1">
      <alignment vertical="center"/>
    </xf>
    <xf numFmtId="179" fontId="33" fillId="0" borderId="9" xfId="7" applyNumberFormat="1" applyFont="1" applyBorder="1" applyAlignment="1">
      <alignment horizontal="right" vertical="center" wrapText="1"/>
    </xf>
    <xf numFmtId="49" fontId="8" fillId="0" borderId="19" xfId="7" applyNumberFormat="1" applyFont="1" applyBorder="1" applyAlignment="1">
      <alignment horizontal="center" vertical="center"/>
    </xf>
    <xf numFmtId="179" fontId="33" fillId="0" borderId="19" xfId="7" applyNumberFormat="1" applyFont="1" applyBorder="1" applyAlignment="1">
      <alignment horizontal="right" vertical="center" wrapText="1"/>
    </xf>
    <xf numFmtId="179" fontId="33" fillId="0" borderId="29" xfId="7" applyNumberFormat="1" applyFont="1" applyBorder="1" applyAlignment="1">
      <alignment horizontal="right" vertical="center" wrapText="1"/>
    </xf>
    <xf numFmtId="49" fontId="8" fillId="0" borderId="0" xfId="7" applyNumberFormat="1" applyFont="1" applyAlignment="1">
      <alignment vertical="center"/>
    </xf>
    <xf numFmtId="9" fontId="8" fillId="0" borderId="2" xfId="2" quotePrefix="1" applyFont="1" applyBorder="1" applyAlignment="1">
      <alignment vertical="center"/>
    </xf>
    <xf numFmtId="9" fontId="8" fillId="0" borderId="1" xfId="2" quotePrefix="1" applyFont="1" applyBorder="1" applyAlignment="1">
      <alignment vertical="center"/>
    </xf>
    <xf numFmtId="14" fontId="8" fillId="0" borderId="5" xfId="1" applyNumberFormat="1" applyFont="1" applyBorder="1" applyAlignment="1">
      <alignment vertical="center"/>
    </xf>
    <xf numFmtId="182" fontId="8" fillId="0" borderId="12" xfId="7" quotePrefix="1" applyNumberFormat="1" applyFont="1" applyBorder="1"/>
    <xf numFmtId="0" fontId="8" fillId="0" borderId="4" xfId="7" quotePrefix="1" applyFont="1" applyBorder="1" applyAlignment="1">
      <alignment horizontal="center" vertical="center"/>
    </xf>
    <xf numFmtId="0" fontId="8" fillId="0" borderId="11" xfId="7" quotePrefix="1" applyFont="1" applyBorder="1" applyAlignment="1">
      <alignment horizontal="center" vertical="center"/>
    </xf>
    <xf numFmtId="0" fontId="8" fillId="0" borderId="12" xfId="7" quotePrefix="1" applyFont="1" applyBorder="1" applyAlignment="1">
      <alignment horizontal="center" vertical="center"/>
    </xf>
    <xf numFmtId="0" fontId="8" fillId="0" borderId="7" xfId="7" quotePrefix="1" applyFont="1" applyBorder="1" applyAlignment="1">
      <alignment horizontal="center" vertical="center"/>
    </xf>
    <xf numFmtId="0" fontId="8" fillId="0" borderId="14" xfId="7" quotePrefix="1" applyFont="1" applyBorder="1" applyAlignment="1">
      <alignment horizontal="center" vertical="center"/>
    </xf>
    <xf numFmtId="49" fontId="51" fillId="0" borderId="13" xfId="7" applyNumberFormat="1" applyFont="1" applyBorder="1" applyAlignment="1">
      <alignment horizontal="right"/>
    </xf>
    <xf numFmtId="49" fontId="51" fillId="0" borderId="8" xfId="7" applyNumberFormat="1" applyFont="1" applyBorder="1"/>
    <xf numFmtId="49" fontId="51" fillId="0" borderId="13" xfId="7" applyNumberFormat="1" applyFont="1" applyBorder="1"/>
    <xf numFmtId="9" fontId="6" fillId="0" borderId="9" xfId="2" applyFont="1" applyBorder="1" applyAlignment="1">
      <alignment horizontal="center" vertical="center"/>
    </xf>
    <xf numFmtId="14" fontId="6" fillId="0" borderId="11" xfId="1" applyNumberFormat="1" applyFont="1" applyBorder="1" applyAlignment="1">
      <alignment horizontal="center" vertical="center"/>
    </xf>
    <xf numFmtId="14" fontId="6" fillId="0" borderId="12" xfId="1" applyNumberFormat="1" applyFont="1" applyBorder="1" applyAlignment="1">
      <alignment horizontal="center" vertical="center"/>
    </xf>
    <xf numFmtId="0" fontId="8" fillId="0" borderId="7" xfId="1" applyFont="1" applyBorder="1" applyAlignment="1">
      <alignment vertical="center"/>
    </xf>
    <xf numFmtId="0" fontId="8" fillId="0" borderId="12" xfId="1" quotePrefix="1" applyFont="1" applyBorder="1" applyAlignment="1">
      <alignment vertical="center"/>
    </xf>
    <xf numFmtId="0" fontId="39" fillId="0" borderId="7" xfId="1" quotePrefix="1" applyFont="1" applyBorder="1" applyAlignment="1">
      <alignment vertical="center"/>
    </xf>
    <xf numFmtId="0" fontId="39" fillId="0" borderId="14" xfId="1" quotePrefix="1" applyFont="1" applyBorder="1" applyAlignment="1">
      <alignment vertical="center"/>
    </xf>
    <xf numFmtId="0" fontId="8" fillId="0" borderId="7" xfId="1" quotePrefix="1" applyFont="1" applyBorder="1" applyAlignment="1">
      <alignment vertical="center"/>
    </xf>
    <xf numFmtId="0" fontId="8" fillId="0" borderId="14" xfId="1" quotePrefix="1" applyFont="1" applyBorder="1" applyAlignment="1">
      <alignment vertical="center"/>
    </xf>
    <xf numFmtId="0" fontId="8" fillId="0" borderId="8" xfId="1" quotePrefix="1" applyFont="1" applyBorder="1" applyAlignment="1">
      <alignment vertical="center"/>
    </xf>
    <xf numFmtId="49" fontId="6" fillId="0" borderId="0" xfId="7" applyNumberFormat="1" applyFont="1" applyAlignment="1">
      <alignment horizontal="right"/>
    </xf>
    <xf numFmtId="49" fontId="45" fillId="0" borderId="0" xfId="7" quotePrefix="1" applyNumberFormat="1" applyFont="1" applyAlignment="1">
      <alignment vertical="top"/>
    </xf>
    <xf numFmtId="49" fontId="51" fillId="0" borderId="0" xfId="7" applyNumberFormat="1" applyFont="1" applyAlignment="1">
      <alignment horizontal="right"/>
    </xf>
    <xf numFmtId="49" fontId="51" fillId="0" borderId="0" xfId="7" applyNumberFormat="1" applyFont="1"/>
    <xf numFmtId="49" fontId="51" fillId="0" borderId="0" xfId="7" quotePrefix="1" applyNumberFormat="1" applyFont="1"/>
    <xf numFmtId="49" fontId="45" fillId="0" borderId="18" xfId="7" applyNumberFormat="1" applyFont="1" applyBorder="1" applyAlignment="1">
      <alignment vertical="top" wrapText="1"/>
    </xf>
    <xf numFmtId="49" fontId="51" fillId="0" borderId="18" xfId="7" applyNumberFormat="1" applyFont="1" applyBorder="1"/>
    <xf numFmtId="0" fontId="8" fillId="7" borderId="11" xfId="1" applyFont="1" applyFill="1" applyBorder="1" applyAlignment="1">
      <alignment vertical="center"/>
    </xf>
    <xf numFmtId="0" fontId="8" fillId="7" borderId="6" xfId="1" applyFont="1" applyFill="1" applyBorder="1" applyAlignment="1">
      <alignment vertical="center"/>
    </xf>
    <xf numFmtId="0" fontId="8" fillId="7" borderId="12" xfId="1" applyFont="1" applyFill="1" applyBorder="1" applyAlignment="1">
      <alignment vertical="center"/>
    </xf>
    <xf numFmtId="0" fontId="8" fillId="7" borderId="13" xfId="1" applyFont="1" applyFill="1" applyBorder="1" applyAlignment="1">
      <alignment vertical="center"/>
    </xf>
    <xf numFmtId="0" fontId="8" fillId="7" borderId="18" xfId="1" quotePrefix="1" applyFont="1" applyFill="1" applyBorder="1" applyAlignment="1">
      <alignment vertical="center"/>
    </xf>
    <xf numFmtId="0" fontId="8" fillId="7" borderId="0" xfId="1" applyFont="1" applyFill="1" applyAlignment="1">
      <alignment vertical="center"/>
    </xf>
    <xf numFmtId="0" fontId="7" fillId="0" borderId="1" xfId="0" applyFont="1" applyBorder="1" applyAlignment="1">
      <alignment horizontal="center" vertical="center"/>
    </xf>
    <xf numFmtId="0" fontId="7" fillId="12" borderId="1" xfId="0" applyFont="1" applyFill="1" applyBorder="1" applyAlignment="1">
      <alignment horizontal="left" vertical="top"/>
    </xf>
    <xf numFmtId="49" fontId="7" fillId="0" borderId="0" xfId="7" applyNumberFormat="1" applyFont="1"/>
    <xf numFmtId="49" fontId="8" fillId="0" borderId="1" xfId="7" applyNumberFormat="1" applyFont="1" applyBorder="1" applyAlignment="1">
      <alignment horizontal="center"/>
    </xf>
    <xf numFmtId="0" fontId="8" fillId="0" borderId="1" xfId="0" applyFont="1" applyBorder="1" applyAlignment="1">
      <alignment horizontal="center"/>
    </xf>
    <xf numFmtId="49" fontId="8" fillId="0" borderId="1" xfId="7" quotePrefix="1" applyNumberFormat="1" applyFont="1" applyBorder="1" applyAlignment="1">
      <alignment horizontal="center"/>
    </xf>
    <xf numFmtId="0" fontId="8" fillId="0" borderId="2" xfId="7" applyFont="1" applyBorder="1" applyAlignment="1">
      <alignment horizontal="center" vertical="center"/>
    </xf>
    <xf numFmtId="49" fontId="18" fillId="8" borderId="5" xfId="7" applyNumberFormat="1" applyFont="1" applyFill="1" applyBorder="1"/>
    <xf numFmtId="49" fontId="18" fillId="8" borderId="13" xfId="7" applyNumberFormat="1" applyFont="1" applyFill="1" applyBorder="1"/>
    <xf numFmtId="49" fontId="18" fillId="8" borderId="0" xfId="7" applyNumberFormat="1" applyFont="1" applyFill="1"/>
    <xf numFmtId="49" fontId="23" fillId="8" borderId="5" xfId="7" quotePrefix="1" applyNumberFormat="1" applyFont="1" applyFill="1" applyBorder="1"/>
    <xf numFmtId="49" fontId="23" fillId="8" borderId="5" xfId="7" applyNumberFormat="1" applyFont="1" applyFill="1" applyBorder="1"/>
    <xf numFmtId="0" fontId="8" fillId="0" borderId="4" xfId="1" applyFont="1" applyBorder="1" applyAlignment="1">
      <alignment horizontal="right" vertical="center"/>
    </xf>
    <xf numFmtId="0" fontId="8" fillId="0" borderId="11" xfId="7" applyFont="1" applyBorder="1" applyAlignment="1">
      <alignment horizontal="center" vertical="center"/>
    </xf>
    <xf numFmtId="0" fontId="8" fillId="0" borderId="9" xfId="7" applyFont="1" applyBorder="1" applyAlignment="1">
      <alignment horizontal="right" vertical="center"/>
    </xf>
    <xf numFmtId="0" fontId="8" fillId="0" borderId="4" xfId="7" applyFont="1" applyBorder="1" applyAlignment="1">
      <alignment horizontal="right" vertical="center"/>
    </xf>
    <xf numFmtId="0" fontId="8" fillId="0" borderId="9" xfId="7" applyFont="1" applyBorder="1" applyAlignment="1">
      <alignment horizontal="center" vertical="center"/>
    </xf>
    <xf numFmtId="0" fontId="8" fillId="0" borderId="4" xfId="7" applyFont="1" applyBorder="1" applyAlignment="1">
      <alignment horizontal="center" vertical="center"/>
    </xf>
    <xf numFmtId="0" fontId="8" fillId="0" borderId="9" xfId="7" quotePrefix="1" applyFont="1" applyBorder="1" applyAlignment="1">
      <alignment horizontal="center" vertical="center"/>
    </xf>
    <xf numFmtId="49" fontId="45" fillId="0" borderId="8" xfId="7" quotePrefix="1" applyNumberFormat="1" applyFont="1" applyBorder="1" applyAlignment="1">
      <alignment vertical="top"/>
    </xf>
    <xf numFmtId="49" fontId="8" fillId="0" borderId="6" xfId="7" applyNumberFormat="1" applyFont="1" applyBorder="1" applyAlignment="1">
      <alignment horizontal="right"/>
    </xf>
    <xf numFmtId="49" fontId="8" fillId="0" borderId="6" xfId="7" quotePrefix="1" applyNumberFormat="1" applyFont="1" applyBorder="1"/>
    <xf numFmtId="49" fontId="45" fillId="0" borderId="6" xfId="7" quotePrefix="1" applyNumberFormat="1" applyFont="1" applyBorder="1" applyAlignment="1">
      <alignment vertical="top"/>
    </xf>
    <xf numFmtId="49" fontId="51" fillId="0" borderId="14" xfId="7" applyNumberFormat="1" applyFont="1" applyBorder="1"/>
    <xf numFmtId="49" fontId="8" fillId="0" borderId="12" xfId="7" applyNumberFormat="1" applyFont="1" applyBorder="1" applyAlignment="1">
      <alignment horizontal="right"/>
    </xf>
    <xf numFmtId="49" fontId="8" fillId="0" borderId="3" xfId="7" applyNumberFormat="1" applyFont="1" applyBorder="1" applyAlignment="1">
      <alignment vertical="center"/>
    </xf>
    <xf numFmtId="0" fontId="8" fillId="0" borderId="3" xfId="7" applyFont="1" applyBorder="1" applyAlignment="1">
      <alignment vertical="center"/>
    </xf>
    <xf numFmtId="179" fontId="8" fillId="0" borderId="7" xfId="7" applyNumberFormat="1" applyFont="1" applyBorder="1" applyAlignment="1">
      <alignment vertical="center"/>
    </xf>
    <xf numFmtId="179" fontId="8" fillId="0" borderId="9" xfId="5" applyNumberFormat="1" applyFont="1" applyFill="1" applyBorder="1" applyAlignment="1">
      <alignment horizontal="right" vertical="center"/>
    </xf>
    <xf numFmtId="0" fontId="8" fillId="0" borderId="3" xfId="7" applyFont="1" applyBorder="1"/>
    <xf numFmtId="49" fontId="8" fillId="0" borderId="14" xfId="7" applyNumberFormat="1" applyFont="1" applyBorder="1" applyAlignment="1">
      <alignment vertical="center"/>
    </xf>
    <xf numFmtId="0" fontId="8" fillId="0" borderId="1" xfId="7" quotePrefix="1" applyFont="1" applyBorder="1"/>
    <xf numFmtId="179" fontId="8" fillId="0" borderId="8" xfId="7" applyNumberFormat="1" applyFont="1" applyBorder="1" applyAlignment="1">
      <alignment vertical="center"/>
    </xf>
    <xf numFmtId="180" fontId="8" fillId="0" borderId="12" xfId="7" quotePrefix="1" applyNumberFormat="1" applyFont="1" applyBorder="1"/>
    <xf numFmtId="49" fontId="8" fillId="0" borderId="8" xfId="7" applyNumberFormat="1" applyFont="1" applyBorder="1" applyAlignment="1">
      <alignment vertical="center"/>
    </xf>
    <xf numFmtId="0" fontId="8" fillId="0" borderId="14" xfId="7" applyFont="1" applyBorder="1" applyAlignment="1">
      <alignment vertical="center"/>
    </xf>
    <xf numFmtId="179" fontId="18" fillId="0" borderId="7" xfId="7" applyNumberFormat="1" applyFont="1" applyBorder="1" applyAlignment="1">
      <alignment vertical="center"/>
    </xf>
    <xf numFmtId="179" fontId="18" fillId="0" borderId="9" xfId="5" applyNumberFormat="1" applyFont="1" applyFill="1" applyBorder="1" applyAlignment="1">
      <alignment horizontal="right" vertical="center"/>
    </xf>
    <xf numFmtId="49" fontId="8" fillId="0" borderId="0" xfId="7" quotePrefix="1" applyNumberFormat="1" applyFont="1" applyAlignment="1">
      <alignment horizontal="center"/>
    </xf>
    <xf numFmtId="49" fontId="8" fillId="0" borderId="0" xfId="0" applyNumberFormat="1" applyFont="1" applyAlignment="1">
      <alignment horizontal="right"/>
    </xf>
    <xf numFmtId="0" fontId="34" fillId="0" borderId="0" xfId="7" applyFont="1" applyAlignment="1">
      <alignment horizontal="center"/>
    </xf>
    <xf numFmtId="176" fontId="8" fillId="0" borderId="9" xfId="7" quotePrefix="1" applyNumberFormat="1" applyFont="1" applyBorder="1" applyAlignment="1">
      <alignment horizontal="center" vertical="center"/>
    </xf>
    <xf numFmtId="176" fontId="8" fillId="0" borderId="4" xfId="7" quotePrefix="1" applyNumberFormat="1" applyFont="1" applyBorder="1" applyAlignment="1">
      <alignment horizontal="center" vertical="center"/>
    </xf>
    <xf numFmtId="0" fontId="8" fillId="0" borderId="10" xfId="7" applyFont="1" applyBorder="1" applyAlignment="1">
      <alignment horizontal="center" vertical="center"/>
    </xf>
    <xf numFmtId="176" fontId="8" fillId="0" borderId="2" xfId="7" quotePrefix="1" applyNumberFormat="1" applyFont="1" applyBorder="1"/>
    <xf numFmtId="176" fontId="8" fillId="0" borderId="12" xfId="7" quotePrefix="1" applyNumberFormat="1" applyFont="1" applyBorder="1"/>
    <xf numFmtId="179" fontId="8" fillId="0" borderId="9" xfId="7" quotePrefix="1" applyNumberFormat="1" applyFont="1" applyBorder="1" applyAlignment="1">
      <alignment horizontal="center" vertical="center"/>
    </xf>
    <xf numFmtId="178" fontId="8" fillId="8" borderId="9" xfId="5" applyNumberFormat="1" applyFont="1" applyFill="1" applyBorder="1" applyAlignment="1">
      <alignment horizontal="right" vertical="center"/>
    </xf>
    <xf numFmtId="178" fontId="8" fillId="0" borderId="12" xfId="7" quotePrefix="1" applyNumberFormat="1" applyFont="1" applyBorder="1"/>
    <xf numFmtId="178" fontId="8" fillId="0" borderId="4" xfId="7" quotePrefix="1" applyNumberFormat="1" applyFont="1" applyBorder="1"/>
    <xf numFmtId="183" fontId="8" fillId="0" borderId="9" xfId="7" quotePrefix="1" applyNumberFormat="1" applyFont="1" applyBorder="1"/>
    <xf numFmtId="183" fontId="8" fillId="0" borderId="4" xfId="7" quotePrefix="1" applyNumberFormat="1" applyFont="1" applyBorder="1"/>
    <xf numFmtId="183" fontId="8" fillId="0" borderId="9" xfId="7" quotePrefix="1" applyNumberFormat="1" applyFont="1" applyBorder="1" applyAlignment="1">
      <alignment horizontal="center" vertical="center"/>
    </xf>
    <xf numFmtId="14" fontId="8" fillId="0" borderId="9" xfId="7" quotePrefix="1" applyNumberFormat="1" applyFont="1" applyBorder="1"/>
    <xf numFmtId="14" fontId="8" fillId="0" borderId="9" xfId="7" quotePrefix="1" applyNumberFormat="1" applyFont="1" applyBorder="1" applyAlignment="1">
      <alignment horizontal="left"/>
    </xf>
    <xf numFmtId="0" fontId="8" fillId="0" borderId="11" xfId="7" applyFont="1" applyBorder="1" applyAlignment="1">
      <alignment vertical="center"/>
    </xf>
    <xf numFmtId="0" fontId="8" fillId="0" borderId="7" xfId="7" applyFont="1" applyBorder="1" applyAlignment="1">
      <alignment vertical="center"/>
    </xf>
    <xf numFmtId="0" fontId="8" fillId="0" borderId="12" xfId="7" applyFont="1" applyBorder="1" applyAlignment="1">
      <alignment vertical="center"/>
    </xf>
    <xf numFmtId="177" fontId="8" fillId="0" borderId="9" xfId="7" applyNumberFormat="1" applyFont="1" applyBorder="1" applyAlignment="1">
      <alignment vertical="center"/>
    </xf>
    <xf numFmtId="177" fontId="8" fillId="0" borderId="4" xfId="7" applyNumberFormat="1" applyFont="1" applyBorder="1" applyAlignment="1">
      <alignment vertical="center"/>
    </xf>
    <xf numFmtId="38" fontId="8" fillId="0" borderId="9" xfId="9" applyFont="1" applyFill="1" applyBorder="1" applyAlignment="1">
      <alignment horizontal="right" vertical="center"/>
    </xf>
    <xf numFmtId="179" fontId="8" fillId="0" borderId="1" xfId="7" applyNumberFormat="1" applyFont="1" applyBorder="1" applyAlignment="1">
      <alignment horizontal="right" vertical="center"/>
    </xf>
    <xf numFmtId="179" fontId="8" fillId="0" borderId="0" xfId="3" applyNumberFormat="1" applyFont="1" applyAlignment="1">
      <alignment horizontal="right"/>
    </xf>
    <xf numFmtId="179" fontId="31" fillId="0" borderId="0" xfId="3" applyNumberFormat="1" applyFont="1" applyAlignment="1">
      <alignment horizontal="right"/>
    </xf>
    <xf numFmtId="179" fontId="34" fillId="0" borderId="0" xfId="7" applyNumberFormat="1" applyFont="1" applyAlignment="1">
      <alignment horizontal="right"/>
    </xf>
    <xf numFmtId="179" fontId="8" fillId="0" borderId="0" xfId="7" quotePrefix="1" applyNumberFormat="1" applyFont="1" applyAlignment="1">
      <alignment horizontal="right"/>
    </xf>
    <xf numFmtId="184" fontId="8" fillId="0" borderId="0" xfId="5" applyNumberFormat="1" applyFont="1" applyAlignment="1"/>
    <xf numFmtId="184" fontId="31" fillId="0" borderId="0" xfId="5" applyNumberFormat="1" applyFont="1" applyAlignment="1"/>
    <xf numFmtId="184" fontId="8" fillId="0" borderId="0" xfId="5" applyNumberFormat="1" applyFont="1" applyBorder="1" applyAlignment="1"/>
    <xf numFmtId="184" fontId="8" fillId="0" borderId="0" xfId="7" applyNumberFormat="1" applyFont="1"/>
    <xf numFmtId="184" fontId="8" fillId="0" borderId="0" xfId="7" quotePrefix="1" applyNumberFormat="1" applyFont="1"/>
    <xf numFmtId="184" fontId="8" fillId="0" borderId="0" xfId="7" quotePrefix="1" applyNumberFormat="1" applyFont="1" applyAlignment="1">
      <alignment horizontal="center"/>
    </xf>
    <xf numFmtId="9" fontId="8" fillId="0" borderId="14" xfId="2" applyFont="1" applyBorder="1" applyAlignment="1">
      <alignment horizontal="center" vertical="center"/>
    </xf>
    <xf numFmtId="0" fontId="39" fillId="0" borderId="8" xfId="1" quotePrefix="1" applyFont="1" applyBorder="1" applyAlignment="1">
      <alignment vertical="center"/>
    </xf>
    <xf numFmtId="179" fontId="8" fillId="0" borderId="12" xfId="1" applyNumberFormat="1" applyFont="1" applyBorder="1" applyAlignment="1">
      <alignment horizontal="right" vertical="center"/>
    </xf>
    <xf numFmtId="177" fontId="8" fillId="0" borderId="12" xfId="1" applyNumberFormat="1" applyFont="1" applyBorder="1" applyAlignment="1">
      <alignment horizontal="right" vertical="center"/>
    </xf>
    <xf numFmtId="49" fontId="8" fillId="0" borderId="14" xfId="1" applyNumberFormat="1" applyFont="1" applyBorder="1" applyAlignment="1">
      <alignment horizontal="left" vertical="center"/>
    </xf>
    <xf numFmtId="178" fontId="8" fillId="0" borderId="14" xfId="1" applyNumberFormat="1" applyFont="1" applyBorder="1" applyAlignment="1">
      <alignment vertical="center"/>
    </xf>
    <xf numFmtId="49" fontId="8" fillId="0" borderId="13" xfId="1" applyNumberFormat="1" applyFont="1" applyBorder="1" applyAlignment="1">
      <alignment vertical="center"/>
    </xf>
    <xf numFmtId="177" fontId="8" fillId="0" borderId="13" xfId="1" applyNumberFormat="1" applyFont="1" applyBorder="1" applyAlignment="1">
      <alignment horizontal="right" vertical="center"/>
    </xf>
    <xf numFmtId="49" fontId="8" fillId="0" borderId="13" xfId="1" applyNumberFormat="1" applyFont="1" applyBorder="1" applyAlignment="1">
      <alignment horizontal="left" vertical="center"/>
    </xf>
    <xf numFmtId="178" fontId="8" fillId="0" borderId="4" xfId="1" applyNumberFormat="1" applyFont="1" applyBorder="1" applyAlignment="1">
      <alignment vertical="center"/>
    </xf>
    <xf numFmtId="14" fontId="8" fillId="0" borderId="11" xfId="1" applyNumberFormat="1" applyFont="1" applyBorder="1" applyAlignment="1">
      <alignment horizontal="center" vertical="center"/>
    </xf>
    <xf numFmtId="14" fontId="8" fillId="0" borderId="12" xfId="1" applyNumberFormat="1" applyFont="1" applyBorder="1" applyAlignment="1">
      <alignment horizontal="center" vertical="center"/>
    </xf>
    <xf numFmtId="0" fontId="8" fillId="0" borderId="2" xfId="3" applyFont="1" applyBorder="1" applyAlignment="1">
      <alignment horizontal="left" vertical="center"/>
    </xf>
    <xf numFmtId="0" fontId="54" fillId="0" borderId="0" xfId="1" applyFont="1" applyAlignment="1">
      <alignment vertical="center"/>
    </xf>
    <xf numFmtId="0" fontId="55" fillId="0" borderId="0" xfId="1" applyFont="1" applyAlignment="1">
      <alignment vertical="center"/>
    </xf>
    <xf numFmtId="0" fontId="55" fillId="0" borderId="13" xfId="1" applyFont="1" applyBorder="1" applyAlignment="1">
      <alignment vertical="center"/>
    </xf>
    <xf numFmtId="0" fontId="56" fillId="0" borderId="0" xfId="1" applyFont="1" applyAlignment="1">
      <alignment vertical="center"/>
    </xf>
    <xf numFmtId="14" fontId="55" fillId="0" borderId="0" xfId="1" applyNumberFormat="1" applyFont="1" applyAlignment="1">
      <alignment vertical="center"/>
    </xf>
    <xf numFmtId="0" fontId="55" fillId="0" borderId="0" xfId="1" applyFont="1" applyAlignment="1">
      <alignment horizontal="right" vertical="center"/>
    </xf>
    <xf numFmtId="0" fontId="59" fillId="0" borderId="6" xfId="1" applyFont="1" applyBorder="1" applyAlignment="1">
      <alignment vertical="center"/>
    </xf>
    <xf numFmtId="0" fontId="55" fillId="0" borderId="6" xfId="1" applyFont="1" applyBorder="1" applyAlignment="1">
      <alignment vertical="center"/>
    </xf>
    <xf numFmtId="0" fontId="55" fillId="0" borderId="7" xfId="1" applyFont="1" applyBorder="1" applyAlignment="1">
      <alignment vertical="center"/>
    </xf>
    <xf numFmtId="0" fontId="59" fillId="0" borderId="41" xfId="1" applyFont="1" applyBorder="1" applyAlignment="1">
      <alignment vertical="center"/>
    </xf>
    <xf numFmtId="0" fontId="55" fillId="0" borderId="41" xfId="1" applyFont="1" applyBorder="1" applyAlignment="1">
      <alignment vertical="center"/>
    </xf>
    <xf numFmtId="0" fontId="55" fillId="0" borderId="42" xfId="1" applyFont="1" applyBorder="1" applyAlignment="1">
      <alignment vertical="center"/>
    </xf>
    <xf numFmtId="0" fontId="55" fillId="0" borderId="8" xfId="1" applyFont="1" applyBorder="1" applyAlignment="1">
      <alignment vertical="center"/>
    </xf>
    <xf numFmtId="0" fontId="55" fillId="0" borderId="18" xfId="1" applyFont="1" applyBorder="1" applyAlignment="1">
      <alignment vertical="center"/>
    </xf>
    <xf numFmtId="0" fontId="55" fillId="0" borderId="12" xfId="1" applyFont="1" applyBorder="1" applyAlignment="1">
      <alignment vertical="center"/>
    </xf>
    <xf numFmtId="0" fontId="55" fillId="0" borderId="14" xfId="1" applyFont="1" applyBorder="1" applyAlignment="1">
      <alignment vertical="center"/>
    </xf>
    <xf numFmtId="0" fontId="59" fillId="0" borderId="13" xfId="1" applyFont="1" applyBorder="1" applyAlignment="1">
      <alignment vertical="center"/>
    </xf>
    <xf numFmtId="0" fontId="55" fillId="0" borderId="3" xfId="1" applyFont="1" applyBorder="1" applyAlignment="1">
      <alignment vertical="center"/>
    </xf>
    <xf numFmtId="0" fontId="55" fillId="0" borderId="46" xfId="1" applyFont="1" applyBorder="1" applyAlignment="1">
      <alignment vertical="center"/>
    </xf>
    <xf numFmtId="0" fontId="55" fillId="0" borderId="37" xfId="1" applyFont="1" applyBorder="1" applyAlignment="1">
      <alignment vertical="center"/>
    </xf>
    <xf numFmtId="31" fontId="60" fillId="0" borderId="5" xfId="1" quotePrefix="1" applyNumberFormat="1" applyFont="1" applyBorder="1" applyAlignment="1">
      <alignment horizontal="left" vertical="center"/>
    </xf>
    <xf numFmtId="0" fontId="60" fillId="0" borderId="3" xfId="1" applyFont="1" applyBorder="1" applyAlignment="1">
      <alignment horizontal="left" vertical="center"/>
    </xf>
    <xf numFmtId="49" fontId="60" fillId="0" borderId="1" xfId="1" applyNumberFormat="1" applyFont="1" applyBorder="1"/>
    <xf numFmtId="0" fontId="61" fillId="0" borderId="0" xfId="1" applyFont="1"/>
    <xf numFmtId="5" fontId="61" fillId="0" borderId="0" xfId="1" applyNumberFormat="1" applyFont="1"/>
    <xf numFmtId="5" fontId="61" fillId="0" borderId="3" xfId="1" applyNumberFormat="1" applyFont="1" applyBorder="1"/>
    <xf numFmtId="0" fontId="62" fillId="0" borderId="0" xfId="1" applyFont="1"/>
    <xf numFmtId="0" fontId="63" fillId="0" borderId="0" xfId="1" applyFont="1" applyAlignment="1">
      <alignment vertical="center"/>
    </xf>
    <xf numFmtId="0" fontId="64" fillId="0" borderId="0" xfId="1" applyFont="1" applyAlignment="1">
      <alignment vertical="top" wrapText="1"/>
    </xf>
    <xf numFmtId="0" fontId="64" fillId="0" borderId="13" xfId="1" applyFont="1" applyBorder="1" applyAlignment="1">
      <alignment vertical="top" wrapText="1"/>
    </xf>
    <xf numFmtId="0" fontId="65" fillId="0" borderId="0" xfId="1" applyFont="1" applyAlignment="1">
      <alignment vertical="center"/>
    </xf>
    <xf numFmtId="0" fontId="62" fillId="0" borderId="13" xfId="1" applyFont="1" applyBorder="1"/>
    <xf numFmtId="49" fontId="6" fillId="0" borderId="6" xfId="7" applyNumberFormat="1" applyFont="1" applyBorder="1" applyAlignment="1">
      <alignment horizontal="right"/>
    </xf>
    <xf numFmtId="49" fontId="6" fillId="0" borderId="6" xfId="7" applyNumberFormat="1" applyFont="1" applyBorder="1"/>
    <xf numFmtId="0" fontId="49" fillId="0" borderId="13" xfId="0" applyFont="1" applyBorder="1" applyAlignment="1">
      <alignment horizontal="centerContinuous"/>
    </xf>
    <xf numFmtId="0" fontId="66" fillId="0" borderId="13" xfId="0" applyFont="1" applyBorder="1" applyAlignment="1">
      <alignment horizontal="centerContinuous"/>
    </xf>
    <xf numFmtId="49" fontId="6" fillId="0" borderId="11" xfId="7" applyNumberFormat="1" applyFont="1" applyBorder="1" applyAlignment="1">
      <alignment horizontal="right"/>
    </xf>
    <xf numFmtId="49" fontId="6" fillId="0" borderId="7" xfId="7" applyNumberFormat="1" applyFont="1" applyBorder="1"/>
    <xf numFmtId="49" fontId="6" fillId="0" borderId="1" xfId="7" applyNumberFormat="1" applyFont="1" applyBorder="1" applyAlignment="1">
      <alignment horizontal="center"/>
    </xf>
    <xf numFmtId="49" fontId="0" fillId="0" borderId="0" xfId="7" applyNumberFormat="1" applyFont="1" applyAlignment="1">
      <alignment horizontal="right"/>
    </xf>
    <xf numFmtId="179" fontId="33" fillId="0" borderId="10" xfId="7" applyNumberFormat="1" applyFont="1" applyBorder="1" applyAlignment="1">
      <alignment horizontal="right" vertical="center" wrapText="1"/>
    </xf>
    <xf numFmtId="179" fontId="33" fillId="0" borderId="47" xfId="7" applyNumberFormat="1" applyFont="1" applyBorder="1" applyAlignment="1">
      <alignment horizontal="right" vertical="center" wrapText="1"/>
    </xf>
    <xf numFmtId="0" fontId="3" fillId="0" borderId="0" xfId="1" applyAlignment="1">
      <alignment vertical="center"/>
    </xf>
    <xf numFmtId="0" fontId="3" fillId="0" borderId="0" xfId="1" applyAlignment="1">
      <alignment horizontal="right" vertical="center"/>
    </xf>
    <xf numFmtId="0" fontId="3" fillId="0" borderId="35" xfId="1" applyBorder="1" applyAlignment="1">
      <alignment vertical="center"/>
    </xf>
    <xf numFmtId="0" fontId="3" fillId="0" borderId="36" xfId="1" applyBorder="1" applyAlignment="1">
      <alignment vertical="center"/>
    </xf>
    <xf numFmtId="0" fontId="3" fillId="0" borderId="37" xfId="1" applyBorder="1" applyAlignment="1">
      <alignment vertical="center"/>
    </xf>
    <xf numFmtId="0" fontId="3" fillId="0" borderId="38" xfId="1" applyBorder="1" applyAlignment="1">
      <alignment vertical="center"/>
    </xf>
    <xf numFmtId="0" fontId="3" fillId="0" borderId="11" xfId="1" applyBorder="1" applyAlignment="1">
      <alignment vertical="center"/>
    </xf>
    <xf numFmtId="0" fontId="3" fillId="0" borderId="9" xfId="1" applyBorder="1"/>
    <xf numFmtId="0" fontId="3" fillId="0" borderId="39" xfId="1" applyBorder="1" applyAlignment="1">
      <alignment vertical="center"/>
    </xf>
    <xf numFmtId="0" fontId="3" fillId="0" borderId="8" xfId="1" applyBorder="1" applyAlignment="1">
      <alignment vertical="center"/>
    </xf>
    <xf numFmtId="0" fontId="3" fillId="0" borderId="40" xfId="1" applyBorder="1" applyAlignment="1">
      <alignment vertical="center"/>
    </xf>
    <xf numFmtId="0" fontId="3" fillId="0" borderId="43" xfId="1" applyBorder="1" applyAlignment="1">
      <alignment vertical="center"/>
    </xf>
    <xf numFmtId="0" fontId="3" fillId="0" borderId="44" xfId="1" applyBorder="1" applyAlignment="1">
      <alignment horizontal="left" vertical="top"/>
    </xf>
    <xf numFmtId="0" fontId="3" fillId="0" borderId="18" xfId="1" applyBorder="1" applyAlignment="1">
      <alignment vertical="center"/>
    </xf>
    <xf numFmtId="0" fontId="3" fillId="0" borderId="41" xfId="1" applyBorder="1" applyAlignment="1">
      <alignment vertical="center"/>
    </xf>
    <xf numFmtId="0" fontId="3" fillId="0" borderId="42" xfId="1" applyBorder="1" applyAlignment="1">
      <alignment vertical="center"/>
    </xf>
    <xf numFmtId="0" fontId="3" fillId="0" borderId="44" xfId="1" applyBorder="1" applyAlignment="1">
      <alignment horizontal="left" vertical="center"/>
    </xf>
    <xf numFmtId="0" fontId="3" fillId="0" borderId="44" xfId="1" applyBorder="1" applyAlignment="1">
      <alignment vertical="center"/>
    </xf>
    <xf numFmtId="0" fontId="3" fillId="0" borderId="12" xfId="1" applyBorder="1" applyAlignment="1">
      <alignment vertical="center"/>
    </xf>
    <xf numFmtId="0" fontId="3" fillId="0" borderId="4" xfId="1" applyBorder="1" applyAlignment="1">
      <alignment vertical="center"/>
    </xf>
    <xf numFmtId="0" fontId="3" fillId="0" borderId="45" xfId="1" applyBorder="1" applyAlignment="1">
      <alignment vertical="center"/>
    </xf>
    <xf numFmtId="0" fontId="3" fillId="0" borderId="13" xfId="1" applyBorder="1" applyAlignment="1">
      <alignment vertical="center"/>
    </xf>
    <xf numFmtId="0" fontId="3" fillId="0" borderId="14" xfId="1" applyBorder="1" applyAlignment="1">
      <alignment vertical="center"/>
    </xf>
    <xf numFmtId="0" fontId="3" fillId="0" borderId="1" xfId="1" applyBorder="1" applyAlignment="1">
      <alignment vertical="center"/>
    </xf>
    <xf numFmtId="0" fontId="3" fillId="0" borderId="3" xfId="1" applyBorder="1" applyAlignment="1">
      <alignment horizontal="left" vertical="center"/>
    </xf>
    <xf numFmtId="0" fontId="3" fillId="0" borderId="0" xfId="1"/>
    <xf numFmtId="0" fontId="3" fillId="0" borderId="2" xfId="1" applyBorder="1"/>
    <xf numFmtId="0" fontId="3" fillId="0" borderId="5" xfId="1" applyBorder="1" applyAlignment="1">
      <alignment horizontal="left"/>
    </xf>
    <xf numFmtId="0" fontId="3" fillId="0" borderId="5" xfId="1" applyBorder="1" applyAlignment="1">
      <alignment horizontal="left" vertical="center" wrapText="1" indent="1"/>
    </xf>
    <xf numFmtId="0" fontId="3" fillId="0" borderId="3" xfId="1" applyBorder="1" applyAlignment="1">
      <alignment horizontal="left" vertical="center" wrapText="1" indent="1"/>
    </xf>
    <xf numFmtId="0" fontId="3" fillId="0" borderId="2" xfId="1" applyBorder="1" applyAlignment="1">
      <alignment vertical="center"/>
    </xf>
    <xf numFmtId="0" fontId="3" fillId="0" borderId="1" xfId="1" applyBorder="1"/>
    <xf numFmtId="0" fontId="3" fillId="0" borderId="5" xfId="1" quotePrefix="1" applyBorder="1"/>
    <xf numFmtId="0" fontId="3" fillId="0" borderId="3" xfId="1" applyBorder="1"/>
    <xf numFmtId="49" fontId="3" fillId="0" borderId="9" xfId="1" applyNumberFormat="1" applyBorder="1"/>
    <xf numFmtId="49" fontId="3" fillId="0" borderId="6" xfId="1" applyNumberFormat="1" applyBorder="1"/>
    <xf numFmtId="0" fontId="3" fillId="0" borderId="6" xfId="1" applyBorder="1" applyAlignment="1">
      <alignment horizontal="left"/>
    </xf>
    <xf numFmtId="0" fontId="3" fillId="0" borderId="6" xfId="1" applyBorder="1" applyAlignment="1">
      <alignment horizontal="left" vertical="center" wrapText="1" indent="1"/>
    </xf>
    <xf numFmtId="0" fontId="3" fillId="0" borderId="43" xfId="1" applyBorder="1"/>
    <xf numFmtId="0" fontId="3" fillId="0" borderId="41" xfId="1" applyBorder="1"/>
    <xf numFmtId="0" fontId="3" fillId="0" borderId="42" xfId="1" applyBorder="1"/>
    <xf numFmtId="0" fontId="3" fillId="0" borderId="10" xfId="1" applyBorder="1"/>
    <xf numFmtId="0" fontId="3" fillId="0" borderId="2" xfId="1" applyBorder="1" applyAlignment="1">
      <alignment vertical="top"/>
    </xf>
    <xf numFmtId="0" fontId="3" fillId="0" borderId="5" xfId="1" applyBorder="1"/>
    <xf numFmtId="0" fontId="3" fillId="0" borderId="8" xfId="1" applyBorder="1"/>
    <xf numFmtId="49" fontId="3" fillId="0" borderId="1" xfId="1" applyNumberFormat="1" applyBorder="1"/>
    <xf numFmtId="49" fontId="3" fillId="0" borderId="5" xfId="1" applyNumberFormat="1" applyBorder="1"/>
    <xf numFmtId="0" fontId="3" fillId="0" borderId="14" xfId="1" applyBorder="1"/>
    <xf numFmtId="0" fontId="3" fillId="0" borderId="12" xfId="1" applyBorder="1"/>
    <xf numFmtId="0" fontId="3" fillId="0" borderId="13" xfId="1" applyBorder="1"/>
    <xf numFmtId="0" fontId="3" fillId="0" borderId="7" xfId="1" applyBorder="1"/>
    <xf numFmtId="49" fontId="3" fillId="0" borderId="4" xfId="1" applyNumberFormat="1" applyBorder="1"/>
    <xf numFmtId="49" fontId="3" fillId="0" borderId="13" xfId="1" applyNumberFormat="1" applyBorder="1"/>
    <xf numFmtId="0" fontId="3" fillId="0" borderId="13" xfId="1" applyBorder="1" applyAlignment="1">
      <alignment horizontal="left" vertical="center" wrapText="1" indent="1"/>
    </xf>
    <xf numFmtId="0" fontId="3" fillId="0" borderId="46" xfId="1" applyBorder="1"/>
    <xf numFmtId="0" fontId="3" fillId="0" borderId="37" xfId="1" applyBorder="1"/>
    <xf numFmtId="0" fontId="3" fillId="0" borderId="1" xfId="1" applyBorder="1" applyAlignment="1">
      <alignment horizontal="left" vertical="center"/>
    </xf>
    <xf numFmtId="0" fontId="3" fillId="0" borderId="5" xfId="1" quotePrefix="1" applyBorder="1" applyAlignment="1">
      <alignment vertical="center"/>
    </xf>
    <xf numFmtId="0" fontId="3" fillId="0" borderId="18" xfId="1" applyBorder="1"/>
    <xf numFmtId="0" fontId="3" fillId="0" borderId="4" xfId="1" applyBorder="1" applyAlignment="1">
      <alignment horizontal="left" vertical="center"/>
    </xf>
    <xf numFmtId="49" fontId="3" fillId="0" borderId="3" xfId="1" quotePrefix="1" applyNumberFormat="1" applyBorder="1"/>
    <xf numFmtId="0" fontId="3" fillId="0" borderId="0" xfId="1" applyAlignment="1">
      <alignment horizontal="left"/>
    </xf>
    <xf numFmtId="49" fontId="3" fillId="0" borderId="2" xfId="1" applyNumberFormat="1" applyBorder="1"/>
    <xf numFmtId="0" fontId="3" fillId="0" borderId="3" xfId="1" applyBorder="1" applyAlignment="1">
      <alignment horizontal="left"/>
    </xf>
    <xf numFmtId="49" fontId="3" fillId="0" borderId="10" xfId="1" applyNumberFormat="1" applyBorder="1"/>
    <xf numFmtId="49" fontId="3" fillId="0" borderId="0" xfId="1" applyNumberFormat="1"/>
    <xf numFmtId="0" fontId="3" fillId="0" borderId="14" xfId="1" applyBorder="1" applyAlignment="1">
      <alignment horizontal="left" vertical="center" wrapText="1" indent="1"/>
    </xf>
    <xf numFmtId="49" fontId="60" fillId="0" borderId="0" xfId="1" applyNumberFormat="1" applyFont="1"/>
    <xf numFmtId="0" fontId="3" fillId="0" borderId="0" xfId="1" applyAlignment="1">
      <alignment horizontal="left" vertical="center" wrapText="1" indent="1"/>
    </xf>
    <xf numFmtId="0" fontId="3" fillId="13" borderId="2" xfId="1" applyFill="1" applyBorder="1"/>
    <xf numFmtId="5" fontId="3" fillId="13" borderId="5" xfId="1" applyNumberFormat="1" applyFill="1" applyBorder="1"/>
    <xf numFmtId="5" fontId="3" fillId="13" borderId="1" xfId="1" applyNumberFormat="1" applyFill="1" applyBorder="1"/>
    <xf numFmtId="0" fontId="3" fillId="14" borderId="2" xfId="1" applyFill="1" applyBorder="1" applyAlignment="1">
      <alignment horizontal="center" vertical="center"/>
    </xf>
    <xf numFmtId="0" fontId="3" fillId="14" borderId="5" xfId="1" applyFill="1" applyBorder="1" applyAlignment="1">
      <alignment horizontal="center" vertical="center"/>
    </xf>
    <xf numFmtId="0" fontId="3" fillId="14" borderId="3" xfId="1" applyFill="1" applyBorder="1" applyAlignment="1">
      <alignment horizontal="center" vertical="center"/>
    </xf>
    <xf numFmtId="0" fontId="3" fillId="14" borderId="1" xfId="1" applyFill="1" applyBorder="1" applyAlignment="1">
      <alignment horizontal="center" vertical="center"/>
    </xf>
    <xf numFmtId="0" fontId="3" fillId="14" borderId="2" xfId="1" applyFill="1" applyBorder="1"/>
    <xf numFmtId="0" fontId="3" fillId="14" borderId="5" xfId="1" applyFill="1" applyBorder="1"/>
    <xf numFmtId="0" fontId="3" fillId="14" borderId="3" xfId="1" applyFill="1" applyBorder="1"/>
    <xf numFmtId="185" fontId="3" fillId="14" borderId="3" xfId="1" applyNumberFormat="1" applyFill="1" applyBorder="1"/>
    <xf numFmtId="5" fontId="3" fillId="14" borderId="10" xfId="1" applyNumberFormat="1" applyFill="1" applyBorder="1"/>
    <xf numFmtId="5" fontId="3" fillId="14" borderId="1" xfId="1" applyNumberFormat="1" applyFill="1" applyBorder="1"/>
    <xf numFmtId="9" fontId="3" fillId="14" borderId="1" xfId="1" applyNumberFormat="1" applyFill="1" applyBorder="1" applyAlignment="1">
      <alignment horizontal="right" vertical="center"/>
    </xf>
    <xf numFmtId="5" fontId="3" fillId="15" borderId="5" xfId="1" applyNumberFormat="1" applyFill="1" applyBorder="1"/>
    <xf numFmtId="0" fontId="3" fillId="15" borderId="1" xfId="1" applyFill="1" applyBorder="1"/>
    <xf numFmtId="5" fontId="3" fillId="15" borderId="1" xfId="1" applyNumberFormat="1" applyFill="1" applyBorder="1"/>
    <xf numFmtId="186" fontId="3" fillId="0" borderId="0" xfId="1" applyNumberFormat="1"/>
    <xf numFmtId="5" fontId="3" fillId="0" borderId="0" xfId="1" applyNumberFormat="1"/>
    <xf numFmtId="49" fontId="6" fillId="0" borderId="1" xfId="7" applyNumberFormat="1" applyFont="1" applyBorder="1" applyAlignment="1">
      <alignment vertical="center"/>
    </xf>
    <xf numFmtId="179" fontId="6" fillId="0" borderId="3" xfId="7" quotePrefix="1" applyNumberFormat="1" applyFont="1" applyBorder="1" applyAlignment="1">
      <alignment horizontal="center"/>
    </xf>
    <xf numFmtId="49" fontId="6" fillId="0" borderId="13" xfId="7" applyNumberFormat="1" applyFont="1" applyBorder="1"/>
    <xf numFmtId="0" fontId="70" fillId="0" borderId="0" xfId="0" applyFont="1" applyAlignment="1">
      <alignment horizontal="justify" vertical="center"/>
    </xf>
    <xf numFmtId="0" fontId="68" fillId="0" borderId="0" xfId="0" applyFont="1" applyAlignment="1">
      <alignment horizontal="justify" vertical="center"/>
    </xf>
    <xf numFmtId="0" fontId="71" fillId="0" borderId="0" xfId="0" applyFont="1" applyAlignment="1">
      <alignment horizontal="justify" vertical="center"/>
    </xf>
    <xf numFmtId="0" fontId="69" fillId="0" borderId="0" xfId="0" applyFont="1" applyAlignment="1">
      <alignment horizontal="justify" vertical="center"/>
    </xf>
    <xf numFmtId="0" fontId="6" fillId="8" borderId="13" xfId="0" applyFont="1" applyFill="1" applyBorder="1"/>
    <xf numFmtId="0" fontId="6" fillId="0" borderId="13" xfId="0" applyFont="1" applyBorder="1"/>
    <xf numFmtId="0" fontId="6" fillId="0" borderId="12" xfId="0" applyFont="1" applyBorder="1"/>
    <xf numFmtId="0" fontId="6" fillId="0" borderId="2" xfId="0" applyFont="1" applyBorder="1" applyAlignment="1">
      <alignment horizontal="left"/>
    </xf>
    <xf numFmtId="0" fontId="6" fillId="0" borderId="2" xfId="0" applyFont="1" applyBorder="1"/>
    <xf numFmtId="0" fontId="6" fillId="0" borderId="5" xfId="0" applyFont="1" applyBorder="1"/>
    <xf numFmtId="0" fontId="6" fillId="0" borderId="3" xfId="0" applyFont="1" applyBorder="1"/>
    <xf numFmtId="49" fontId="6" fillId="0" borderId="3" xfId="0" applyNumberFormat="1" applyFont="1" applyBorder="1" applyAlignment="1">
      <alignment horizontal="right"/>
    </xf>
    <xf numFmtId="14" fontId="9" fillId="0" borderId="9" xfId="7" quotePrefix="1" applyNumberFormat="1" applyFont="1" applyBorder="1" applyAlignment="1">
      <alignment horizontal="right"/>
    </xf>
    <xf numFmtId="179" fontId="6" fillId="0" borderId="1" xfId="7" quotePrefix="1" applyNumberFormat="1" applyFont="1" applyBorder="1" applyAlignment="1">
      <alignment horizontal="center"/>
    </xf>
    <xf numFmtId="179" fontId="72" fillId="0" borderId="1" xfId="7" applyNumberFormat="1" applyFont="1" applyBorder="1" applyAlignment="1">
      <alignment horizontal="right" vertical="center" wrapText="1"/>
    </xf>
    <xf numFmtId="179" fontId="72" fillId="0" borderId="9" xfId="7" applyNumberFormat="1" applyFont="1" applyBorder="1" applyAlignment="1">
      <alignment horizontal="right" vertical="center" wrapText="1"/>
    </xf>
    <xf numFmtId="179" fontId="72" fillId="0" borderId="19" xfId="7" applyNumberFormat="1" applyFont="1" applyBorder="1" applyAlignment="1">
      <alignment horizontal="right" vertical="center" wrapText="1"/>
    </xf>
    <xf numFmtId="0" fontId="73" fillId="0" borderId="40" xfId="1" applyFont="1" applyBorder="1" applyAlignment="1">
      <alignment vertical="center"/>
    </xf>
    <xf numFmtId="0" fontId="73" fillId="0" borderId="41" xfId="1" applyFont="1" applyBorder="1" applyAlignment="1">
      <alignment vertical="center"/>
    </xf>
    <xf numFmtId="0" fontId="73" fillId="0" borderId="1" xfId="1" applyFont="1" applyBorder="1"/>
    <xf numFmtId="49" fontId="73" fillId="0" borderId="2" xfId="1" applyNumberFormat="1" applyFont="1" applyBorder="1"/>
    <xf numFmtId="0" fontId="74" fillId="0" borderId="41" xfId="1" applyFont="1" applyBorder="1" applyAlignment="1">
      <alignment vertical="center"/>
    </xf>
    <xf numFmtId="0" fontId="73" fillId="0" borderId="0" xfId="1" applyFont="1" applyAlignment="1">
      <alignment vertical="center"/>
    </xf>
    <xf numFmtId="14" fontId="73" fillId="0" borderId="0" xfId="1" applyNumberFormat="1" applyFont="1" applyAlignment="1">
      <alignment vertical="center"/>
    </xf>
    <xf numFmtId="0" fontId="73" fillId="14" borderId="2" xfId="1" applyFont="1" applyFill="1" applyBorder="1"/>
    <xf numFmtId="0" fontId="73" fillId="14" borderId="5" xfId="1" applyFont="1" applyFill="1" applyBorder="1"/>
    <xf numFmtId="0" fontId="73" fillId="14" borderId="3" xfId="1" applyFont="1" applyFill="1" applyBorder="1"/>
    <xf numFmtId="5" fontId="73" fillId="14" borderId="1" xfId="1" applyNumberFormat="1" applyFont="1" applyFill="1" applyBorder="1"/>
    <xf numFmtId="49" fontId="51" fillId="0" borderId="1" xfId="7" applyNumberFormat="1" applyFont="1" applyBorder="1" applyAlignment="1">
      <alignment vertical="center"/>
    </xf>
    <xf numFmtId="179" fontId="75" fillId="0" borderId="1" xfId="7" applyNumberFormat="1" applyFont="1" applyBorder="1" applyAlignment="1">
      <alignment horizontal="right" vertical="center" wrapText="1"/>
    </xf>
    <xf numFmtId="49" fontId="48" fillId="0" borderId="9" xfId="7" applyNumberFormat="1" applyFont="1" applyBorder="1" applyAlignment="1">
      <alignment vertical="center"/>
    </xf>
    <xf numFmtId="179" fontId="75" fillId="0" borderId="9" xfId="7" applyNumberFormat="1" applyFont="1" applyBorder="1" applyAlignment="1">
      <alignment horizontal="right" vertical="center" wrapText="1"/>
    </xf>
    <xf numFmtId="49" fontId="6" fillId="7" borderId="0" xfId="7" applyNumberFormat="1" applyFont="1" applyFill="1"/>
    <xf numFmtId="0" fontId="8" fillId="8" borderId="6" xfId="0" applyFont="1" applyFill="1" applyBorder="1"/>
    <xf numFmtId="0" fontId="8" fillId="8" borderId="6" xfId="0" applyFont="1" applyFill="1" applyBorder="1" applyAlignment="1">
      <alignment vertical="top"/>
    </xf>
    <xf numFmtId="179" fontId="44" fillId="0" borderId="9" xfId="7" applyNumberFormat="1" applyFont="1" applyBorder="1" applyAlignment="1">
      <alignment horizontal="right" vertical="center" wrapText="1"/>
    </xf>
    <xf numFmtId="179" fontId="44" fillId="0" borderId="10" xfId="7" applyNumberFormat="1" applyFont="1" applyBorder="1" applyAlignment="1">
      <alignment horizontal="right" vertical="center" wrapText="1"/>
    </xf>
    <xf numFmtId="179" fontId="44" fillId="0" borderId="47" xfId="7" applyNumberFormat="1" applyFont="1" applyBorder="1" applyAlignment="1">
      <alignment horizontal="right" vertical="center" wrapText="1"/>
    </xf>
    <xf numFmtId="179" fontId="47" fillId="0" borderId="0" xfId="7" applyNumberFormat="1" applyFont="1"/>
    <xf numFmtId="179" fontId="72" fillId="0" borderId="10" xfId="7" applyNumberFormat="1" applyFont="1" applyBorder="1" applyAlignment="1">
      <alignment horizontal="right" vertical="center" wrapText="1"/>
    </xf>
    <xf numFmtId="179" fontId="72" fillId="0" borderId="47" xfId="7" applyNumberFormat="1" applyFont="1" applyBorder="1" applyAlignment="1">
      <alignment horizontal="right" vertical="center" wrapText="1"/>
    </xf>
    <xf numFmtId="179" fontId="6" fillId="0" borderId="1" xfId="7" applyNumberFormat="1" applyFont="1" applyBorder="1" applyAlignment="1">
      <alignment horizontal="center"/>
    </xf>
    <xf numFmtId="0" fontId="6" fillId="0" borderId="11" xfId="0" applyFont="1" applyBorder="1"/>
    <xf numFmtId="0" fontId="6" fillId="8" borderId="11" xfId="0" applyFont="1" applyFill="1" applyBorder="1"/>
    <xf numFmtId="0" fontId="6" fillId="8" borderId="6" xfId="0" applyFont="1" applyFill="1" applyBorder="1"/>
    <xf numFmtId="0" fontId="6" fillId="8" borderId="6" xfId="0" applyFont="1" applyFill="1" applyBorder="1" applyAlignment="1">
      <alignment vertical="top"/>
    </xf>
    <xf numFmtId="0" fontId="6" fillId="0" borderId="11" xfId="0" applyFont="1" applyBorder="1" applyAlignment="1">
      <alignment vertical="top"/>
    </xf>
    <xf numFmtId="0" fontId="6" fillId="0" borderId="2" xfId="1" applyFont="1" applyBorder="1" applyAlignment="1">
      <alignment vertical="center"/>
    </xf>
    <xf numFmtId="0" fontId="6" fillId="0" borderId="6" xfId="0" applyFont="1" applyBorder="1"/>
    <xf numFmtId="0" fontId="6" fillId="0" borderId="6" xfId="0" applyFont="1" applyBorder="1" applyAlignment="1">
      <alignment vertical="top"/>
    </xf>
    <xf numFmtId="0" fontId="8" fillId="0" borderId="2" xfId="4" applyFont="1" applyBorder="1" applyAlignment="1">
      <alignment horizontal="left" vertical="center"/>
    </xf>
    <xf numFmtId="0" fontId="73" fillId="0" borderId="1" xfId="1" applyFont="1" applyBorder="1" applyAlignment="1">
      <alignment vertical="center"/>
    </xf>
    <xf numFmtId="0" fontId="73" fillId="0" borderId="37" xfId="1" applyFont="1" applyBorder="1" applyAlignment="1">
      <alignment vertical="center"/>
    </xf>
    <xf numFmtId="0" fontId="73" fillId="0" borderId="10" xfId="1" applyFont="1" applyBorder="1" applyAlignment="1">
      <alignment vertical="center"/>
    </xf>
    <xf numFmtId="0" fontId="73" fillId="0" borderId="44" xfId="1" applyFont="1" applyBorder="1" applyAlignment="1">
      <alignment vertical="center"/>
    </xf>
    <xf numFmtId="0" fontId="73" fillId="0" borderId="4" xfId="1" applyFont="1" applyBorder="1" applyAlignment="1">
      <alignment vertical="center"/>
    </xf>
    <xf numFmtId="0" fontId="73" fillId="0" borderId="13" xfId="1" applyFont="1" applyBorder="1" applyAlignment="1">
      <alignment vertical="center"/>
    </xf>
    <xf numFmtId="179" fontId="8" fillId="0" borderId="3" xfId="7" quotePrefix="1" applyNumberFormat="1" applyFont="1" applyBorder="1" applyAlignment="1">
      <alignment horizontal="center"/>
    </xf>
    <xf numFmtId="0" fontId="8" fillId="0" borderId="6" xfId="1" applyFont="1" applyBorder="1" applyAlignment="1">
      <alignment horizontal="right" vertical="center"/>
    </xf>
    <xf numFmtId="0" fontId="8" fillId="0" borderId="11" xfId="1" applyFont="1" applyBorder="1" applyAlignment="1">
      <alignment horizontal="right" vertical="center"/>
    </xf>
    <xf numFmtId="0" fontId="8" fillId="0" borderId="7" xfId="1" applyFont="1" applyBorder="1" applyAlignment="1">
      <alignment horizontal="right" vertical="center"/>
    </xf>
    <xf numFmtId="49" fontId="8" fillId="0" borderId="1" xfId="7" applyNumberFormat="1" applyFont="1" applyBorder="1" applyAlignment="1">
      <alignment horizontal="right"/>
    </xf>
    <xf numFmtId="49" fontId="8" fillId="0" borderId="18" xfId="7" applyNumberFormat="1" applyFont="1" applyBorder="1" applyAlignment="1">
      <alignment horizontal="center"/>
    </xf>
    <xf numFmtId="0" fontId="7" fillId="0" borderId="0" xfId="0" applyFont="1" applyAlignment="1">
      <alignment horizontal="right"/>
    </xf>
    <xf numFmtId="49" fontId="8" fillId="0" borderId="0" xfId="7" applyNumberFormat="1" applyFont="1" applyAlignment="1">
      <alignment horizontal="left" vertical="center"/>
    </xf>
    <xf numFmtId="49" fontId="8" fillId="0" borderId="8" xfId="7" applyNumberFormat="1" applyFont="1" applyBorder="1" applyAlignment="1">
      <alignment horizontal="left" vertical="center"/>
    </xf>
    <xf numFmtId="49" fontId="73" fillId="0" borderId="1" xfId="1" applyNumberFormat="1" applyFont="1" applyBorder="1"/>
    <xf numFmtId="0" fontId="76" fillId="0" borderId="40" xfId="1" applyFont="1" applyBorder="1" applyAlignment="1">
      <alignment vertical="center"/>
    </xf>
    <xf numFmtId="0" fontId="76" fillId="0" borderId="41" xfId="1" applyFont="1" applyBorder="1" applyAlignment="1">
      <alignment vertical="center"/>
    </xf>
    <xf numFmtId="0" fontId="0" fillId="0" borderId="1" xfId="0" applyBorder="1" applyAlignment="1">
      <alignment vertical="top"/>
    </xf>
    <xf numFmtId="0" fontId="77" fillId="0" borderId="1" xfId="0" applyFont="1" applyBorder="1" applyAlignment="1">
      <alignment vertical="top"/>
    </xf>
    <xf numFmtId="0" fontId="0" fillId="0" borderId="1" xfId="0" applyBorder="1" applyAlignment="1">
      <alignment vertical="top" wrapText="1"/>
    </xf>
    <xf numFmtId="0" fontId="0" fillId="0" borderId="0" xfId="0" applyAlignment="1">
      <alignment wrapText="1"/>
    </xf>
    <xf numFmtId="0" fontId="0" fillId="4" borderId="1" xfId="0" applyFill="1" applyBorder="1" applyAlignment="1">
      <alignment vertical="top" wrapText="1"/>
    </xf>
    <xf numFmtId="0" fontId="77" fillId="0" borderId="1" xfId="0" applyFont="1" applyBorder="1" applyAlignment="1">
      <alignment vertical="top" wrapText="1"/>
    </xf>
    <xf numFmtId="0" fontId="78" fillId="0" borderId="1" xfId="0" applyFont="1" applyBorder="1" applyAlignment="1">
      <alignment vertical="top" wrapText="1"/>
    </xf>
    <xf numFmtId="0" fontId="6" fillId="8" borderId="18" xfId="0" applyFont="1" applyFill="1" applyBorder="1"/>
    <xf numFmtId="0" fontId="6" fillId="8" borderId="0" xfId="0" applyFont="1" applyFill="1"/>
    <xf numFmtId="0" fontId="6" fillId="8" borderId="0" xfId="0" applyFont="1" applyFill="1" applyAlignment="1">
      <alignment vertical="top"/>
    </xf>
    <xf numFmtId="0" fontId="6" fillId="0" borderId="18" xfId="0" applyFont="1" applyBorder="1" applyAlignment="1">
      <alignment vertical="top"/>
    </xf>
    <xf numFmtId="0" fontId="7" fillId="0" borderId="8" xfId="0" applyFont="1" applyBorder="1"/>
    <xf numFmtId="0" fontId="6" fillId="0" borderId="18" xfId="0" applyFont="1" applyBorder="1"/>
    <xf numFmtId="0" fontId="6" fillId="0" borderId="0" xfId="0" applyFont="1" applyAlignment="1">
      <alignment vertical="top"/>
    </xf>
    <xf numFmtId="0" fontId="8" fillId="8" borderId="0" xfId="0" applyFont="1" applyFill="1"/>
    <xf numFmtId="0" fontId="8" fillId="8" borderId="0" xfId="0" applyFont="1" applyFill="1" applyAlignment="1">
      <alignment vertical="top"/>
    </xf>
    <xf numFmtId="176" fontId="8" fillId="0" borderId="3" xfId="0" quotePrefix="1" applyNumberFormat="1" applyFont="1" applyBorder="1" applyAlignment="1">
      <alignment vertical="top"/>
    </xf>
    <xf numFmtId="0" fontId="8" fillId="8" borderId="2" xfId="0" applyFont="1" applyFill="1" applyBorder="1"/>
    <xf numFmtId="0" fontId="8" fillId="8" borderId="3" xfId="0" applyFont="1" applyFill="1" applyBorder="1"/>
    <xf numFmtId="176" fontId="8" fillId="0" borderId="0" xfId="0" quotePrefix="1" applyNumberFormat="1" applyFont="1" applyAlignment="1">
      <alignment vertical="top"/>
    </xf>
    <xf numFmtId="0" fontId="8" fillId="8" borderId="5" xfId="0" applyFont="1" applyFill="1" applyBorder="1" applyAlignment="1">
      <alignment vertical="top"/>
    </xf>
    <xf numFmtId="0" fontId="8" fillId="8" borderId="3" xfId="0" applyFont="1" applyFill="1" applyBorder="1" applyAlignment="1">
      <alignment vertical="top"/>
    </xf>
    <xf numFmtId="0" fontId="79" fillId="0" borderId="1" xfId="0" applyFont="1" applyBorder="1" applyAlignment="1">
      <alignment vertical="top" wrapText="1"/>
    </xf>
    <xf numFmtId="0" fontId="0" fillId="0" borderId="1" xfId="0" applyBorder="1"/>
    <xf numFmtId="0" fontId="0" fillId="17" borderId="1" xfId="0" applyFill="1" applyBorder="1" applyAlignment="1">
      <alignment vertical="top"/>
    </xf>
    <xf numFmtId="49" fontId="7" fillId="0" borderId="0" xfId="7" quotePrefix="1" applyNumberFormat="1" applyFont="1"/>
    <xf numFmtId="0" fontId="8" fillId="0" borderId="11" xfId="7" quotePrefix="1" applyFont="1" applyBorder="1"/>
    <xf numFmtId="0" fontId="8" fillId="8" borderId="7" xfId="7" applyFont="1" applyFill="1" applyBorder="1"/>
    <xf numFmtId="14" fontId="8" fillId="0" borderId="10" xfId="7" quotePrefix="1" applyNumberFormat="1" applyFont="1" applyBorder="1"/>
    <xf numFmtId="0" fontId="8" fillId="0" borderId="18" xfId="7" quotePrefix="1" applyFont="1" applyBorder="1"/>
    <xf numFmtId="0" fontId="8" fillId="8" borderId="8" xfId="7" applyFont="1" applyFill="1" applyBorder="1" applyAlignment="1">
      <alignment vertical="center"/>
    </xf>
    <xf numFmtId="0" fontId="8" fillId="8" borderId="8" xfId="7" applyFont="1" applyFill="1" applyBorder="1"/>
    <xf numFmtId="180" fontId="8" fillId="0" borderId="18" xfId="7" quotePrefix="1" applyNumberFormat="1" applyFont="1" applyBorder="1"/>
    <xf numFmtId="14" fontId="18" fillId="0" borderId="9" xfId="7" quotePrefix="1" applyNumberFormat="1" applyFont="1" applyBorder="1"/>
    <xf numFmtId="0" fontId="18" fillId="0" borderId="11" xfId="7" quotePrefix="1" applyFont="1" applyBorder="1"/>
    <xf numFmtId="0" fontId="18" fillId="8" borderId="7" xfId="7" applyFont="1" applyFill="1" applyBorder="1"/>
    <xf numFmtId="0" fontId="41" fillId="0" borderId="13" xfId="0" applyFont="1" applyBorder="1" applyAlignment="1">
      <alignment horizontal="centerContinuous"/>
    </xf>
    <xf numFmtId="0" fontId="52" fillId="0" borderId="13" xfId="0" applyFont="1" applyBorder="1" applyAlignment="1">
      <alignment horizontal="centerContinuous"/>
    </xf>
    <xf numFmtId="0" fontId="8" fillId="0" borderId="9" xfId="1" quotePrefix="1" applyFont="1" applyBorder="1" applyAlignment="1">
      <alignment vertical="center"/>
    </xf>
    <xf numFmtId="9" fontId="8" fillId="0" borderId="4" xfId="1" applyNumberFormat="1" applyFont="1" applyBorder="1" applyAlignment="1">
      <alignment horizontal="center" vertical="center"/>
    </xf>
    <xf numFmtId="49" fontId="8" fillId="0" borderId="2" xfId="7" applyNumberFormat="1" applyFont="1" applyBorder="1" applyAlignment="1">
      <alignment horizontal="center"/>
    </xf>
    <xf numFmtId="38" fontId="8" fillId="0" borderId="8" xfId="5" applyFont="1" applyBorder="1" applyAlignment="1">
      <alignment horizontal="center" vertical="center"/>
    </xf>
    <xf numFmtId="38" fontId="8" fillId="0" borderId="3" xfId="5" applyFont="1" applyBorder="1" applyAlignment="1"/>
    <xf numFmtId="49" fontId="49" fillId="0" borderId="0" xfId="7" applyNumberFormat="1" applyFont="1" applyAlignment="1">
      <alignment horizontal="center"/>
    </xf>
    <xf numFmtId="9" fontId="8" fillId="0" borderId="5" xfId="2" quotePrefix="1" applyFont="1" applyBorder="1" applyAlignment="1">
      <alignment horizontal="right" vertical="center"/>
    </xf>
    <xf numFmtId="9" fontId="8" fillId="0" borderId="3" xfId="2" quotePrefix="1" applyFont="1" applyBorder="1" applyAlignment="1">
      <alignment vertical="center"/>
    </xf>
    <xf numFmtId="0" fontId="8" fillId="0" borderId="2" xfId="1" applyFont="1" applyBorder="1" applyAlignment="1">
      <alignment horizontal="right" vertical="center"/>
    </xf>
    <xf numFmtId="49" fontId="8" fillId="0" borderId="8" xfId="7" applyNumberFormat="1" applyFont="1" applyBorder="1" applyAlignment="1">
      <alignment vertical="top"/>
    </xf>
    <xf numFmtId="49" fontId="8" fillId="0" borderId="0" xfId="7" applyNumberFormat="1" applyFont="1" applyAlignment="1">
      <alignment vertical="top"/>
    </xf>
    <xf numFmtId="49" fontId="8" fillId="0" borderId="0" xfId="1" applyNumberFormat="1" applyFont="1" applyAlignment="1">
      <alignment horizontal="center" vertical="center"/>
    </xf>
    <xf numFmtId="178" fontId="8" fillId="0" borderId="0" xfId="1" applyNumberFormat="1" applyFont="1" applyAlignment="1">
      <alignment horizontal="center" vertical="center"/>
    </xf>
    <xf numFmtId="0" fontId="7" fillId="0" borderId="0" xfId="3" applyFont="1" applyAlignment="1">
      <alignment horizontal="center" vertical="center"/>
    </xf>
    <xf numFmtId="178" fontId="7" fillId="0" borderId="0" xfId="3" applyNumberFormat="1" applyFont="1">
      <alignment vertical="center"/>
    </xf>
    <xf numFmtId="9" fontId="6" fillId="0" borderId="1" xfId="2" quotePrefix="1" applyFont="1" applyBorder="1" applyAlignment="1">
      <alignment vertical="center"/>
    </xf>
    <xf numFmtId="0" fontId="6" fillId="0" borderId="3" xfId="1" applyFont="1" applyBorder="1" applyAlignment="1">
      <alignment vertical="center"/>
    </xf>
    <xf numFmtId="49" fontId="6" fillId="0" borderId="9" xfId="7" quotePrefix="1" applyNumberFormat="1" applyFont="1" applyBorder="1" applyAlignment="1">
      <alignment horizontal="center" vertical="center"/>
    </xf>
    <xf numFmtId="9" fontId="6" fillId="0" borderId="4" xfId="7" quotePrefix="1" applyNumberFormat="1" applyFont="1" applyBorder="1" applyAlignment="1">
      <alignment horizontal="center" vertical="center"/>
    </xf>
    <xf numFmtId="49" fontId="6" fillId="0" borderId="10" xfId="7" quotePrefix="1" applyNumberFormat="1" applyFont="1" applyBorder="1" applyAlignment="1">
      <alignment horizontal="center" vertical="center"/>
    </xf>
    <xf numFmtId="9" fontId="6" fillId="0" borderId="0" xfId="7" applyNumberFormat="1" applyFont="1" applyAlignment="1">
      <alignment horizontal="center" vertical="center"/>
    </xf>
    <xf numFmtId="179" fontId="6" fillId="0" borderId="4" xfId="7" quotePrefix="1" applyNumberFormat="1" applyFont="1" applyBorder="1"/>
    <xf numFmtId="0" fontId="6" fillId="0" borderId="4" xfId="7" quotePrefix="1" applyFont="1" applyBorder="1"/>
    <xf numFmtId="0" fontId="6" fillId="0" borderId="9" xfId="7" quotePrefix="1" applyFont="1" applyBorder="1"/>
    <xf numFmtId="0" fontId="6" fillId="0" borderId="10" xfId="7" quotePrefix="1" applyFont="1" applyBorder="1"/>
    <xf numFmtId="0" fontId="6" fillId="0" borderId="2" xfId="4" applyFont="1" applyBorder="1" applyAlignment="1">
      <alignment horizontal="left" vertical="center"/>
    </xf>
    <xf numFmtId="9" fontId="12" fillId="0" borderId="9" xfId="2" applyFont="1" applyBorder="1" applyAlignment="1">
      <alignment horizontal="center"/>
    </xf>
    <xf numFmtId="9" fontId="12" fillId="0" borderId="4" xfId="2" applyFont="1" applyBorder="1" applyAlignment="1">
      <alignment horizontal="center"/>
    </xf>
    <xf numFmtId="0" fontId="12" fillId="0" borderId="9" xfId="7" quotePrefix="1" applyFont="1" applyBorder="1" applyAlignment="1">
      <alignment horizontal="center"/>
    </xf>
    <xf numFmtId="9" fontId="12" fillId="0" borderId="4" xfId="7" quotePrefix="1" applyNumberFormat="1" applyFont="1" applyBorder="1" applyAlignment="1">
      <alignment horizontal="center"/>
    </xf>
    <xf numFmtId="0" fontId="12" fillId="0" borderId="9" xfId="7" quotePrefix="1" applyFont="1" applyBorder="1"/>
    <xf numFmtId="0" fontId="12" fillId="0" borderId="4" xfId="7" quotePrefix="1" applyFont="1" applyBorder="1"/>
    <xf numFmtId="0" fontId="12" fillId="0" borderId="10" xfId="7" quotePrefix="1" applyFont="1" applyBorder="1"/>
    <xf numFmtId="179" fontId="12" fillId="0" borderId="4" xfId="7" quotePrefix="1" applyNumberFormat="1" applyFont="1" applyBorder="1"/>
    <xf numFmtId="9" fontId="6" fillId="0" borderId="9" xfId="2" applyFont="1" applyBorder="1" applyAlignment="1">
      <alignment horizontal="center"/>
    </xf>
    <xf numFmtId="9" fontId="6" fillId="0" borderId="4" xfId="2" applyFont="1" applyBorder="1" applyAlignment="1">
      <alignment horizontal="center"/>
    </xf>
    <xf numFmtId="0" fontId="6" fillId="0" borderId="9" xfId="7" quotePrefix="1" applyFont="1" applyBorder="1" applyAlignment="1">
      <alignment horizontal="center"/>
    </xf>
    <xf numFmtId="9" fontId="6" fillId="0" borderId="4" xfId="7" quotePrefix="1" applyNumberFormat="1" applyFont="1" applyBorder="1" applyAlignment="1">
      <alignment horizontal="center"/>
    </xf>
    <xf numFmtId="0" fontId="6" fillId="0" borderId="1" xfId="7" quotePrefix="1" applyFont="1" applyBorder="1" applyAlignment="1">
      <alignment horizontal="center"/>
    </xf>
    <xf numFmtId="0" fontId="6" fillId="0" borderId="1" xfId="7" quotePrefix="1" applyFont="1" applyBorder="1"/>
    <xf numFmtId="0" fontId="6" fillId="8" borderId="1" xfId="7" quotePrefix="1" applyFont="1" applyFill="1" applyBorder="1" applyAlignment="1">
      <alignment horizontal="center"/>
    </xf>
    <xf numFmtId="9" fontId="6" fillId="8" borderId="4" xfId="7" quotePrefix="1" applyNumberFormat="1" applyFont="1" applyFill="1" applyBorder="1" applyAlignment="1">
      <alignment horizontal="center"/>
    </xf>
    <xf numFmtId="0" fontId="6" fillId="0" borderId="4" xfId="7" quotePrefix="1" applyFont="1" applyBorder="1" applyAlignment="1">
      <alignment horizontal="center"/>
    </xf>
    <xf numFmtId="14" fontId="6" fillId="0" borderId="1" xfId="7" applyNumberFormat="1" applyFont="1" applyBorder="1" applyAlignment="1">
      <alignment horizontal="center" vertical="center"/>
    </xf>
    <xf numFmtId="14" fontId="12" fillId="0" borderId="9" xfId="7" quotePrefix="1" applyNumberFormat="1" applyFont="1" applyBorder="1" applyAlignment="1">
      <alignment horizontal="center"/>
    </xf>
    <xf numFmtId="0" fontId="12" fillId="0" borderId="4" xfId="7" quotePrefix="1" applyFont="1" applyBorder="1" applyAlignment="1">
      <alignment horizontal="center"/>
    </xf>
    <xf numFmtId="14" fontId="6" fillId="0" borderId="9" xfId="7" quotePrefix="1" applyNumberFormat="1" applyFont="1" applyBorder="1" applyAlignment="1">
      <alignment horizontal="center"/>
    </xf>
    <xf numFmtId="0" fontId="8" fillId="0" borderId="3" xfId="7" applyFont="1" applyBorder="1" applyAlignment="1">
      <alignment horizontal="left" vertical="center"/>
    </xf>
    <xf numFmtId="0" fontId="8" fillId="0" borderId="3" xfId="3" applyFont="1" applyBorder="1" applyAlignment="1">
      <alignment horizontal="left" vertical="center"/>
    </xf>
    <xf numFmtId="38" fontId="8" fillId="0" borderId="5" xfId="5" applyFont="1" applyBorder="1" applyAlignment="1">
      <alignment horizontal="left" vertical="center"/>
    </xf>
    <xf numFmtId="38" fontId="8" fillId="0" borderId="1" xfId="5" applyFont="1" applyBorder="1" applyAlignment="1">
      <alignment horizontal="left" vertical="center"/>
    </xf>
    <xf numFmtId="0" fontId="6" fillId="0" borderId="1" xfId="7" applyFont="1" applyBorder="1" applyAlignment="1">
      <alignment horizontal="left" vertical="center"/>
    </xf>
    <xf numFmtId="31" fontId="6" fillId="0" borderId="1" xfId="7" applyNumberFormat="1" applyFont="1" applyBorder="1" applyAlignment="1">
      <alignment horizontal="left" vertical="center"/>
    </xf>
    <xf numFmtId="0" fontId="6" fillId="0" borderId="5" xfId="4" applyFont="1" applyBorder="1" applyAlignment="1">
      <alignment horizontal="left" vertical="center"/>
    </xf>
    <xf numFmtId="0" fontId="8" fillId="0" borderId="5" xfId="4" applyFont="1" applyBorder="1" applyAlignment="1">
      <alignment horizontal="left" vertical="center"/>
    </xf>
    <xf numFmtId="0" fontId="55" fillId="0" borderId="48" xfId="1" applyFont="1" applyBorder="1" applyAlignment="1">
      <alignment vertical="center"/>
    </xf>
    <xf numFmtId="0" fontId="55" fillId="0" borderId="49" xfId="1" applyFont="1" applyBorder="1" applyAlignment="1">
      <alignment vertical="center"/>
    </xf>
    <xf numFmtId="0" fontId="8" fillId="0" borderId="1" xfId="3" applyFont="1" applyBorder="1" applyAlignment="1"/>
    <xf numFmtId="9" fontId="31" fillId="0" borderId="0" xfId="2" applyFont="1">
      <alignment vertical="center"/>
    </xf>
    <xf numFmtId="9" fontId="8" fillId="0" borderId="0" xfId="2" applyFont="1">
      <alignment vertical="center"/>
    </xf>
    <xf numFmtId="14" fontId="7" fillId="9" borderId="10" xfId="3" applyNumberFormat="1" applyFont="1" applyFill="1" applyBorder="1" applyAlignment="1">
      <alignment horizontal="left" vertical="center"/>
    </xf>
    <xf numFmtId="0" fontId="7" fillId="0" borderId="10" xfId="3" applyFont="1" applyBorder="1">
      <alignment vertical="center"/>
    </xf>
    <xf numFmtId="0" fontId="7" fillId="0" borderId="10" xfId="3" applyFont="1" applyBorder="1" applyAlignment="1">
      <alignment horizontal="center" vertical="center"/>
    </xf>
    <xf numFmtId="14" fontId="7" fillId="7" borderId="10" xfId="3" applyNumberFormat="1" applyFont="1" applyFill="1" applyBorder="1" applyAlignment="1">
      <alignment horizontal="left" vertical="center"/>
    </xf>
    <xf numFmtId="0" fontId="8" fillId="0" borderId="4" xfId="7" applyFont="1" applyBorder="1" applyAlignment="1">
      <alignment horizontal="left" vertical="center"/>
    </xf>
    <xf numFmtId="49" fontId="8" fillId="8" borderId="0" xfId="3" applyNumberFormat="1" applyFont="1" applyFill="1" applyAlignment="1">
      <alignment horizontal="left" vertical="top" wrapText="1"/>
    </xf>
    <xf numFmtId="178" fontId="8" fillId="0" borderId="0" xfId="1" applyNumberFormat="1" applyFont="1"/>
    <xf numFmtId="9" fontId="8" fillId="0" borderId="0" xfId="2" applyFont="1" applyBorder="1" applyAlignment="1"/>
    <xf numFmtId="0" fontId="18" fillId="0" borderId="9" xfId="7" applyFont="1" applyBorder="1" applyAlignment="1">
      <alignment horizontal="center" vertical="center"/>
    </xf>
    <xf numFmtId="0" fontId="18" fillId="0" borderId="4" xfId="7" applyFont="1" applyBorder="1" applyAlignment="1">
      <alignment horizontal="center" vertical="center"/>
    </xf>
    <xf numFmtId="0" fontId="18" fillId="0" borderId="11" xfId="7" applyFont="1" applyBorder="1" applyAlignment="1">
      <alignment horizontal="center" vertical="center"/>
    </xf>
    <xf numFmtId="0" fontId="18" fillId="0" borderId="9" xfId="7" applyFont="1" applyBorder="1" applyAlignment="1">
      <alignment horizontal="right" vertical="center"/>
    </xf>
    <xf numFmtId="0" fontId="18" fillId="0" borderId="4" xfId="7" applyFont="1" applyBorder="1" applyAlignment="1">
      <alignment horizontal="right" vertical="center"/>
    </xf>
    <xf numFmtId="31" fontId="6" fillId="0" borderId="1" xfId="7" applyNumberFormat="1" applyFont="1" applyBorder="1" applyAlignment="1">
      <alignment horizontal="center"/>
    </xf>
    <xf numFmtId="49" fontId="8" fillId="0" borderId="9" xfId="7" quotePrefix="1" applyNumberFormat="1" applyFont="1" applyBorder="1" applyAlignment="1">
      <alignment horizontal="center" vertical="center"/>
    </xf>
    <xf numFmtId="9" fontId="8" fillId="0" borderId="4" xfId="7" quotePrefix="1" applyNumberFormat="1" applyFont="1" applyBorder="1" applyAlignment="1">
      <alignment horizontal="center" vertical="center"/>
    </xf>
    <xf numFmtId="49" fontId="8" fillId="0" borderId="10" xfId="7" quotePrefix="1" applyNumberFormat="1" applyFont="1" applyBorder="1" applyAlignment="1">
      <alignment horizontal="center" vertical="center"/>
    </xf>
    <xf numFmtId="9" fontId="8" fillId="0" borderId="0" xfId="2" applyFont="1" applyBorder="1" applyAlignment="1">
      <alignment horizontal="center" vertical="center"/>
    </xf>
    <xf numFmtId="178" fontId="8" fillId="0" borderId="8" xfId="1" applyNumberFormat="1" applyFont="1" applyBorder="1" applyAlignment="1">
      <alignment vertical="center"/>
    </xf>
    <xf numFmtId="0" fontId="8" fillId="0" borderId="8" xfId="1" applyFont="1" applyBorder="1" applyAlignment="1">
      <alignment vertical="center"/>
    </xf>
    <xf numFmtId="177" fontId="8" fillId="0" borderId="18" xfId="1" applyNumberFormat="1" applyFont="1" applyBorder="1" applyAlignment="1">
      <alignment horizontal="center" vertical="center"/>
    </xf>
    <xf numFmtId="177" fontId="8" fillId="0" borderId="8" xfId="1" applyNumberFormat="1" applyFont="1" applyBorder="1" applyAlignment="1">
      <alignment horizontal="center" vertical="center"/>
    </xf>
    <xf numFmtId="49" fontId="8" fillId="8" borderId="7" xfId="7" applyNumberFormat="1" applyFont="1" applyFill="1" applyBorder="1" applyAlignment="1">
      <alignment horizontal="right" vertical="center"/>
    </xf>
    <xf numFmtId="179" fontId="8" fillId="8" borderId="14" xfId="7" applyNumberFormat="1" applyFont="1" applyFill="1" applyBorder="1" applyAlignment="1">
      <alignment horizontal="right" vertical="center"/>
    </xf>
    <xf numFmtId="179" fontId="8" fillId="0" borderId="11" xfId="7" quotePrefix="1" applyNumberFormat="1" applyFont="1" applyBorder="1" applyAlignment="1">
      <alignment horizontal="right"/>
    </xf>
    <xf numFmtId="179" fontId="8" fillId="8" borderId="7" xfId="7" applyNumberFormat="1" applyFont="1" applyFill="1" applyBorder="1" applyAlignment="1">
      <alignment horizontal="right" vertical="center"/>
    </xf>
    <xf numFmtId="179" fontId="8" fillId="0" borderId="9" xfId="7" quotePrefix="1" applyNumberFormat="1" applyFont="1" applyBorder="1" applyAlignment="1">
      <alignment horizontal="right"/>
    </xf>
    <xf numFmtId="179" fontId="8" fillId="0" borderId="10" xfId="7" quotePrefix="1" applyNumberFormat="1" applyFont="1" applyBorder="1" applyAlignment="1">
      <alignment horizontal="right"/>
    </xf>
    <xf numFmtId="3" fontId="8" fillId="0" borderId="4" xfId="7" quotePrefix="1" applyNumberFormat="1" applyFont="1" applyBorder="1" applyAlignment="1">
      <alignment horizontal="right"/>
    </xf>
    <xf numFmtId="3" fontId="8" fillId="0" borderId="9" xfId="5" applyNumberFormat="1" applyFont="1" applyFill="1" applyBorder="1" applyAlignment="1">
      <alignment horizontal="right" vertical="center"/>
    </xf>
    <xf numFmtId="177" fontId="8" fillId="0" borderId="4" xfId="7" quotePrefix="1" applyNumberFormat="1" applyFont="1" applyBorder="1"/>
    <xf numFmtId="0" fontId="8" fillId="0" borderId="2" xfId="1" applyFont="1" applyBorder="1" applyAlignment="1">
      <alignment horizontal="left" vertical="center"/>
    </xf>
    <xf numFmtId="14" fontId="6" fillId="0" borderId="18" xfId="1" applyNumberFormat="1" applyFont="1" applyBorder="1" applyAlignment="1">
      <alignment vertical="center"/>
    </xf>
    <xf numFmtId="14" fontId="6" fillId="0" borderId="12" xfId="1" applyNumberFormat="1" applyFont="1" applyBorder="1" applyAlignment="1">
      <alignment horizontal="right" vertical="center"/>
    </xf>
    <xf numFmtId="14" fontId="6" fillId="0" borderId="11" xfId="1" applyNumberFormat="1" applyFont="1" applyBorder="1" applyAlignment="1">
      <alignment vertical="center"/>
    </xf>
    <xf numFmtId="14" fontId="6" fillId="0" borderId="0" xfId="1" applyNumberFormat="1" applyFont="1" applyAlignment="1">
      <alignment vertical="center"/>
    </xf>
    <xf numFmtId="14" fontId="6" fillId="0" borderId="18" xfId="1" applyNumberFormat="1" applyFont="1" applyBorder="1" applyAlignment="1">
      <alignment horizontal="right" vertical="center"/>
    </xf>
    <xf numFmtId="6" fontId="8" fillId="0" borderId="10" xfId="7" quotePrefix="1" applyNumberFormat="1" applyFont="1" applyBorder="1" applyAlignment="1">
      <alignment horizontal="center"/>
    </xf>
    <xf numFmtId="6" fontId="8" fillId="0" borderId="4" xfId="7" quotePrefix="1" applyNumberFormat="1" applyFont="1" applyBorder="1" applyAlignment="1">
      <alignment horizontal="center"/>
    </xf>
    <xf numFmtId="6" fontId="8" fillId="0" borderId="9" xfId="7" quotePrefix="1" applyNumberFormat="1" applyFont="1" applyBorder="1" applyAlignment="1">
      <alignment horizontal="center"/>
    </xf>
    <xf numFmtId="0" fontId="8" fillId="0" borderId="3" xfId="3" applyFont="1" applyBorder="1" applyAlignment="1"/>
    <xf numFmtId="0" fontId="8" fillId="0" borderId="2" xfId="3" applyFont="1" applyBorder="1" applyAlignment="1">
      <alignment horizontal="right"/>
    </xf>
    <xf numFmtId="0" fontId="8" fillId="0" borderId="3" xfId="7" applyFont="1" applyBorder="1" applyAlignment="1">
      <alignment horizontal="right" vertical="center"/>
    </xf>
    <xf numFmtId="0" fontId="8" fillId="0" borderId="3" xfId="3" applyFont="1" applyBorder="1" applyAlignment="1">
      <alignment horizontal="right" vertical="center"/>
    </xf>
    <xf numFmtId="38" fontId="8" fillId="0" borderId="0" xfId="5" applyFont="1" applyBorder="1" applyAlignment="1">
      <alignment horizontal="center" vertical="center"/>
    </xf>
    <xf numFmtId="5" fontId="8" fillId="0" borderId="4" xfId="7" applyNumberFormat="1" applyFont="1" applyBorder="1" applyAlignment="1">
      <alignment vertical="center"/>
    </xf>
    <xf numFmtId="38" fontId="8" fillId="0" borderId="6" xfId="9" applyFont="1" applyFill="1" applyBorder="1" applyAlignment="1">
      <alignment horizontal="right" vertical="center"/>
    </xf>
    <xf numFmtId="177" fontId="8" fillId="0" borderId="12" xfId="1" applyNumberFormat="1" applyFont="1" applyBorder="1" applyAlignment="1">
      <alignment horizontal="center" vertical="center"/>
    </xf>
    <xf numFmtId="177" fontId="8" fillId="0" borderId="14" xfId="1" applyNumberFormat="1" applyFont="1" applyBorder="1" applyAlignment="1">
      <alignment horizontal="center" vertical="center"/>
    </xf>
    <xf numFmtId="177" fontId="8" fillId="0" borderId="11" xfId="1" applyNumberFormat="1" applyFont="1" applyBorder="1" applyAlignment="1">
      <alignment horizontal="center" vertical="center"/>
    </xf>
    <xf numFmtId="177" fontId="8" fillId="0" borderId="7" xfId="1" applyNumberFormat="1" applyFont="1" applyBorder="1" applyAlignment="1">
      <alignment horizontal="center" vertical="center"/>
    </xf>
    <xf numFmtId="0" fontId="8" fillId="0" borderId="9" xfId="1" applyFont="1" applyBorder="1" applyAlignment="1">
      <alignment horizontal="right" vertical="center"/>
    </xf>
    <xf numFmtId="14" fontId="6" fillId="0" borderId="11" xfId="1" applyNumberFormat="1" applyFont="1" applyBorder="1" applyAlignment="1">
      <alignment horizontal="right" vertical="center"/>
    </xf>
    <xf numFmtId="9" fontId="8" fillId="0" borderId="10" xfId="2" applyFont="1" applyFill="1" applyBorder="1" applyAlignment="1">
      <alignment horizontal="center" vertical="center"/>
    </xf>
    <xf numFmtId="178" fontId="8" fillId="0" borderId="7" xfId="1" applyNumberFormat="1" applyFont="1" applyBorder="1" applyAlignment="1">
      <alignment vertical="center"/>
    </xf>
    <xf numFmtId="177" fontId="8" fillId="0" borderId="1" xfId="7" applyNumberFormat="1" applyFont="1" applyBorder="1" applyAlignment="1">
      <alignment vertical="center"/>
    </xf>
    <xf numFmtId="14" fontId="8" fillId="0" borderId="9" xfId="7" applyNumberFormat="1" applyFont="1" applyBorder="1" applyAlignment="1">
      <alignment horizontal="center" vertical="center"/>
    </xf>
    <xf numFmtId="0" fontId="8" fillId="0" borderId="2" xfId="7" applyFont="1" applyBorder="1" applyAlignment="1">
      <alignment horizontal="centerContinuous" vertical="center"/>
    </xf>
    <xf numFmtId="0" fontId="8" fillId="0" borderId="3" xfId="7" applyFont="1" applyBorder="1" applyAlignment="1">
      <alignment horizontal="centerContinuous" vertical="center"/>
    </xf>
    <xf numFmtId="14" fontId="8" fillId="0" borderId="4" xfId="7" applyNumberFormat="1" applyFont="1" applyBorder="1" applyAlignment="1">
      <alignment horizontal="center" vertical="center"/>
    </xf>
    <xf numFmtId="14" fontId="6" fillId="0" borderId="9" xfId="7" quotePrefix="1" applyNumberFormat="1" applyFont="1" applyBorder="1"/>
    <xf numFmtId="5" fontId="8" fillId="0" borderId="9" xfId="7" quotePrefix="1" applyNumberFormat="1" applyFont="1" applyBorder="1" applyAlignment="1">
      <alignment horizontal="right"/>
    </xf>
    <xf numFmtId="14" fontId="9" fillId="0" borderId="4" xfId="7" quotePrefix="1" applyNumberFormat="1" applyFont="1" applyBorder="1" applyAlignment="1">
      <alignment horizontal="right"/>
    </xf>
    <xf numFmtId="9" fontId="8" fillId="0" borderId="1" xfId="7" quotePrefix="1" applyNumberFormat="1" applyFont="1" applyBorder="1" applyAlignment="1">
      <alignment horizontal="right"/>
    </xf>
    <xf numFmtId="5" fontId="8" fillId="0" borderId="12" xfId="7" quotePrefix="1" applyNumberFormat="1" applyFont="1" applyBorder="1" applyAlignment="1">
      <alignment horizontal="right"/>
    </xf>
    <xf numFmtId="0" fontId="8" fillId="0" borderId="0" xfId="7" applyFont="1" applyAlignment="1">
      <alignment vertical="center" wrapText="1"/>
    </xf>
    <xf numFmtId="179" fontId="8" fillId="0" borderId="0" xfId="7" applyNumberFormat="1" applyFont="1" applyAlignment="1">
      <alignment vertical="center"/>
    </xf>
    <xf numFmtId="179" fontId="8" fillId="0" borderId="1" xfId="7" applyNumberFormat="1" applyFont="1" applyBorder="1" applyAlignment="1">
      <alignment horizontal="center" vertical="center"/>
    </xf>
    <xf numFmtId="184" fontId="8" fillId="0" borderId="2" xfId="7" applyNumberFormat="1" applyFont="1" applyBorder="1" applyAlignment="1">
      <alignment horizontal="centerContinuous" vertical="center"/>
    </xf>
    <xf numFmtId="0" fontId="8" fillId="0" borderId="5" xfId="7" applyFont="1" applyBorder="1" applyAlignment="1">
      <alignment horizontal="centerContinuous" vertical="center"/>
    </xf>
    <xf numFmtId="6" fontId="8" fillId="0" borderId="9" xfId="3" applyNumberFormat="1" applyFont="1" applyBorder="1" applyAlignment="1">
      <alignment horizontal="center" vertical="center"/>
    </xf>
    <xf numFmtId="184" fontId="8" fillId="0" borderId="1" xfId="7" applyNumberFormat="1" applyFont="1" applyBorder="1" applyAlignment="1">
      <alignment horizontal="center" vertical="center"/>
    </xf>
    <xf numFmtId="6" fontId="8" fillId="0" borderId="10" xfId="3" applyNumberFormat="1" applyFont="1" applyBorder="1" applyAlignment="1">
      <alignment horizontal="center" vertical="center"/>
    </xf>
    <xf numFmtId="6" fontId="8" fillId="0" borderId="4" xfId="3" applyNumberFormat="1" applyFont="1" applyBorder="1" applyAlignment="1">
      <alignment horizontal="center" vertical="center"/>
    </xf>
    <xf numFmtId="0" fontId="9" fillId="0" borderId="7" xfId="7" quotePrefix="1" applyFont="1" applyBorder="1" applyAlignment="1">
      <alignment horizontal="right" vertical="center"/>
    </xf>
    <xf numFmtId="0" fontId="9" fillId="0" borderId="7" xfId="7" applyFont="1" applyBorder="1" applyAlignment="1">
      <alignment horizontal="right" vertical="center"/>
    </xf>
    <xf numFmtId="5" fontId="8" fillId="0" borderId="9" xfId="7" applyNumberFormat="1" applyFont="1" applyBorder="1" applyAlignment="1">
      <alignment vertical="center"/>
    </xf>
    <xf numFmtId="6" fontId="7" fillId="0" borderId="9" xfId="4" applyNumberFormat="1" applyFont="1" applyBorder="1">
      <alignment vertical="center"/>
    </xf>
    <xf numFmtId="0" fontId="9" fillId="0" borderId="14" xfId="7" quotePrefix="1" applyFont="1" applyBorder="1" applyAlignment="1">
      <alignment horizontal="right" vertical="center"/>
    </xf>
    <xf numFmtId="0" fontId="9" fillId="0" borderId="14" xfId="7" applyFont="1" applyBorder="1" applyAlignment="1">
      <alignment horizontal="right" vertical="center"/>
    </xf>
    <xf numFmtId="6" fontId="7" fillId="0" borderId="4" xfId="4" applyNumberFormat="1" applyFont="1" applyBorder="1">
      <alignment vertical="center"/>
    </xf>
    <xf numFmtId="0" fontId="8" fillId="0" borderId="6" xfId="7" applyFont="1" applyBorder="1" applyAlignment="1">
      <alignment horizontal="right" vertical="center"/>
    </xf>
    <xf numFmtId="0" fontId="8" fillId="0" borderId="6" xfId="7" applyFont="1" applyBorder="1" applyAlignment="1">
      <alignment vertical="center"/>
    </xf>
    <xf numFmtId="184" fontId="8" fillId="0" borderId="6" xfId="7" applyNumberFormat="1" applyFont="1" applyBorder="1" applyAlignment="1">
      <alignment horizontal="right" vertical="center"/>
    </xf>
    <xf numFmtId="9" fontId="8" fillId="0" borderId="6" xfId="7" applyNumberFormat="1" applyFont="1" applyBorder="1" applyAlignment="1">
      <alignment horizontal="right" vertical="center"/>
    </xf>
    <xf numFmtId="6" fontId="8" fillId="0" borderId="6" xfId="7" quotePrefix="1" applyNumberFormat="1" applyFont="1" applyBorder="1" applyAlignment="1">
      <alignment horizontal="center"/>
    </xf>
    <xf numFmtId="184" fontId="8" fillId="0" borderId="1" xfId="7" applyNumberFormat="1" applyFont="1" applyBorder="1" applyAlignment="1">
      <alignment horizontal="right" vertical="center"/>
    </xf>
    <xf numFmtId="9" fontId="8" fillId="0" borderId="1" xfId="7" applyNumberFormat="1" applyFont="1" applyBorder="1" applyAlignment="1">
      <alignment horizontal="right" vertical="center"/>
    </xf>
    <xf numFmtId="14" fontId="9" fillId="0" borderId="9" xfId="7" quotePrefix="1" applyNumberFormat="1" applyFont="1" applyBorder="1" applyAlignment="1">
      <alignment vertical="center"/>
    </xf>
    <xf numFmtId="14" fontId="9" fillId="0" borderId="9" xfId="7" quotePrefix="1" applyNumberFormat="1" applyFont="1" applyBorder="1" applyAlignment="1">
      <alignment horizontal="right" vertical="center"/>
    </xf>
    <xf numFmtId="14" fontId="9" fillId="0" borderId="4" xfId="7" quotePrefix="1" applyNumberFormat="1" applyFont="1" applyBorder="1" applyAlignment="1">
      <alignment horizontal="right" vertical="center"/>
    </xf>
    <xf numFmtId="5" fontId="8" fillId="0" borderId="1" xfId="7" quotePrefix="1" applyNumberFormat="1" applyFont="1" applyBorder="1" applyAlignment="1">
      <alignment horizontal="right"/>
    </xf>
    <xf numFmtId="14" fontId="8" fillId="0" borderId="9" xfId="7" quotePrefix="1" applyNumberFormat="1" applyFont="1" applyBorder="1" applyAlignment="1">
      <alignment vertical="center"/>
    </xf>
    <xf numFmtId="14" fontId="8" fillId="0" borderId="9" xfId="7" quotePrefix="1" applyNumberFormat="1" applyFont="1" applyBorder="1" applyAlignment="1">
      <alignment horizontal="right" vertical="center"/>
    </xf>
    <xf numFmtId="14" fontId="8" fillId="0" borderId="4" xfId="7" quotePrefix="1" applyNumberFormat="1" applyFont="1" applyBorder="1" applyAlignment="1">
      <alignment horizontal="right" vertical="center"/>
    </xf>
    <xf numFmtId="14" fontId="8" fillId="0" borderId="4" xfId="7" quotePrefix="1" applyNumberFormat="1" applyFont="1" applyBorder="1" applyAlignment="1">
      <alignment vertical="center"/>
    </xf>
    <xf numFmtId="0" fontId="8" fillId="0" borderId="4" xfId="7" quotePrefix="1" applyFont="1" applyBorder="1" applyAlignment="1">
      <alignment horizontal="right"/>
    </xf>
    <xf numFmtId="184" fontId="8" fillId="0" borderId="5" xfId="7" applyNumberFormat="1" applyFont="1" applyBorder="1" applyAlignment="1">
      <alignment horizontal="centerContinuous" vertical="center"/>
    </xf>
    <xf numFmtId="0" fontId="8" fillId="0" borderId="7" xfId="7" applyFont="1" applyBorder="1" applyAlignment="1">
      <alignment horizontal="centerContinuous" vertical="center"/>
    </xf>
    <xf numFmtId="14" fontId="9" fillId="0" borderId="11" xfId="7" quotePrefix="1" applyNumberFormat="1" applyFont="1" applyBorder="1" applyAlignment="1">
      <alignment vertical="center"/>
    </xf>
    <xf numFmtId="0" fontId="8" fillId="0" borderId="18" xfId="3" applyFont="1" applyBorder="1" applyAlignment="1">
      <alignment horizontal="center"/>
    </xf>
    <xf numFmtId="5" fontId="8" fillId="0" borderId="21" xfId="7" quotePrefix="1" applyNumberFormat="1" applyFont="1" applyBorder="1" applyAlignment="1">
      <alignment horizontal="right"/>
    </xf>
    <xf numFmtId="5" fontId="8" fillId="0" borderId="4" xfId="7" quotePrefix="1" applyNumberFormat="1" applyFont="1" applyBorder="1" applyAlignment="1">
      <alignment horizontal="right"/>
    </xf>
    <xf numFmtId="14" fontId="8" fillId="0" borderId="11" xfId="7" quotePrefix="1" applyNumberFormat="1" applyFont="1" applyBorder="1" applyAlignment="1">
      <alignment vertical="center"/>
    </xf>
    <xf numFmtId="14" fontId="8" fillId="0" borderId="7" xfId="7" quotePrefix="1" applyNumberFormat="1" applyFont="1" applyBorder="1" applyAlignment="1">
      <alignment horizontal="right" vertical="center"/>
    </xf>
    <xf numFmtId="14" fontId="9" fillId="0" borderId="12" xfId="7" quotePrefix="1" applyNumberFormat="1" applyFont="1" applyBorder="1" applyAlignment="1">
      <alignment horizontal="right" vertical="center"/>
    </xf>
    <xf numFmtId="14" fontId="8" fillId="0" borderId="12" xfId="7" quotePrefix="1" applyNumberFormat="1" applyFont="1" applyBorder="1" applyAlignment="1">
      <alignment vertical="center"/>
    </xf>
    <xf numFmtId="178" fontId="31" fillId="0" borderId="0" xfId="1" applyNumberFormat="1" applyFont="1"/>
    <xf numFmtId="180" fontId="31" fillId="0" borderId="0" xfId="1" applyNumberFormat="1" applyFont="1"/>
    <xf numFmtId="49" fontId="31" fillId="0" borderId="0" xfId="1" applyNumberFormat="1" applyFont="1" applyAlignment="1">
      <alignment horizontal="right"/>
    </xf>
    <xf numFmtId="38" fontId="8" fillId="0" borderId="0" xfId="5" applyFont="1" applyFill="1" applyAlignment="1"/>
    <xf numFmtId="0" fontId="7" fillId="0" borderId="5" xfId="4" applyFont="1" applyBorder="1" applyAlignment="1">
      <alignment horizontal="left" vertical="center"/>
    </xf>
    <xf numFmtId="38" fontId="8" fillId="0" borderId="5" xfId="5" applyFont="1" applyFill="1" applyBorder="1" applyAlignment="1">
      <alignment horizontal="left" vertical="center"/>
    </xf>
    <xf numFmtId="38" fontId="8" fillId="0" borderId="1" xfId="5" applyFont="1" applyFill="1" applyBorder="1" applyAlignment="1">
      <alignment horizontal="left" vertical="center"/>
    </xf>
    <xf numFmtId="177" fontId="8" fillId="0" borderId="0" xfId="7" applyNumberFormat="1" applyFont="1" applyAlignment="1">
      <alignment horizontal="right"/>
    </xf>
    <xf numFmtId="178" fontId="8" fillId="0" borderId="0" xfId="7" applyNumberFormat="1" applyFont="1"/>
    <xf numFmtId="178" fontId="8" fillId="0" borderId="0" xfId="7" applyNumberFormat="1" applyFont="1" applyAlignment="1">
      <alignment horizontal="right"/>
    </xf>
    <xf numFmtId="180" fontId="8" fillId="0" borderId="0" xfId="7" applyNumberFormat="1" applyFont="1"/>
    <xf numFmtId="38" fontId="35" fillId="0" borderId="0" xfId="5" applyFont="1" applyFill="1" applyAlignment="1"/>
    <xf numFmtId="49" fontId="34" fillId="0" borderId="0" xfId="7" applyNumberFormat="1" applyFont="1" applyAlignment="1">
      <alignment horizontal="right"/>
    </xf>
    <xf numFmtId="178" fontId="34" fillId="0" borderId="0" xfId="7" applyNumberFormat="1" applyFont="1"/>
    <xf numFmtId="9" fontId="8" fillId="0" borderId="0" xfId="2" applyFont="1" applyFill="1" applyAlignment="1"/>
    <xf numFmtId="180" fontId="8" fillId="0" borderId="1" xfId="7" applyNumberFormat="1" applyFont="1" applyBorder="1" applyAlignment="1">
      <alignment horizontal="center" vertical="center" wrapText="1"/>
    </xf>
    <xf numFmtId="178" fontId="8" fillId="0" borderId="1" xfId="7" applyNumberFormat="1" applyFont="1" applyBorder="1" applyAlignment="1">
      <alignment horizontal="center" vertical="center"/>
    </xf>
    <xf numFmtId="178" fontId="8" fillId="0" borderId="9" xfId="7" quotePrefix="1" applyNumberFormat="1" applyFont="1" applyBorder="1"/>
    <xf numFmtId="178" fontId="8" fillId="0" borderId="9" xfId="5" applyNumberFormat="1" applyFont="1" applyFill="1" applyBorder="1" applyAlignment="1">
      <alignment horizontal="right" vertical="center"/>
    </xf>
    <xf numFmtId="180" fontId="8" fillId="0" borderId="9" xfId="7" quotePrefix="1" applyNumberFormat="1" applyFont="1" applyBorder="1"/>
    <xf numFmtId="49" fontId="8" fillId="0" borderId="11" xfId="7" quotePrefix="1" applyNumberFormat="1" applyFont="1" applyBorder="1" applyAlignment="1">
      <alignment horizontal="right"/>
    </xf>
    <xf numFmtId="180" fontId="8" fillId="0" borderId="4" xfId="7" quotePrefix="1" applyNumberFormat="1" applyFont="1" applyBorder="1"/>
    <xf numFmtId="49" fontId="8" fillId="0" borderId="4" xfId="7" quotePrefix="1" applyNumberFormat="1" applyFont="1" applyBorder="1" applyAlignment="1">
      <alignment horizontal="right"/>
    </xf>
    <xf numFmtId="9" fontId="8" fillId="0" borderId="0" xfId="2" applyFont="1" applyFill="1" applyAlignment="1">
      <alignment horizontal="right"/>
    </xf>
    <xf numFmtId="0" fontId="8" fillId="18" borderId="0" xfId="7" applyFont="1" applyFill="1"/>
    <xf numFmtId="14" fontId="7" fillId="18" borderId="0" xfId="8" applyNumberFormat="1" applyFont="1" applyFill="1">
      <alignment vertical="center"/>
    </xf>
    <xf numFmtId="0" fontId="8" fillId="0" borderId="11" xfId="7" quotePrefix="1" applyFont="1" applyBorder="1" applyAlignment="1">
      <alignment horizontal="left"/>
    </xf>
    <xf numFmtId="0" fontId="8" fillId="0" borderId="12" xfId="7" quotePrefix="1" applyFont="1" applyBorder="1" applyAlignment="1">
      <alignment horizontal="left"/>
    </xf>
    <xf numFmtId="0" fontId="8" fillId="0" borderId="18" xfId="7" quotePrefix="1" applyFont="1" applyBorder="1" applyAlignment="1">
      <alignment horizontal="left"/>
    </xf>
    <xf numFmtId="0" fontId="9" fillId="0" borderId="0" xfId="3" quotePrefix="1" applyFont="1" applyAlignment="1">
      <alignment horizontal="right"/>
    </xf>
    <xf numFmtId="177" fontId="8" fillId="0" borderId="4" xfId="7" quotePrefix="1" applyNumberFormat="1" applyFont="1" applyBorder="1" applyAlignment="1">
      <alignment horizontal="right" vertical="center"/>
    </xf>
    <xf numFmtId="0" fontId="8" fillId="0" borderId="4" xfId="7" applyFont="1" applyBorder="1"/>
    <xf numFmtId="0" fontId="6" fillId="0" borderId="1" xfId="0" applyFont="1" applyBorder="1"/>
    <xf numFmtId="49" fontId="8" fillId="0" borderId="14" xfId="0" applyNumberFormat="1" applyFont="1" applyBorder="1" applyAlignment="1">
      <alignment horizontal="right"/>
    </xf>
    <xf numFmtId="49" fontId="6" fillId="0" borderId="3" xfId="0" quotePrefix="1" applyNumberFormat="1" applyFont="1" applyBorder="1" applyAlignment="1">
      <alignment horizontal="right"/>
    </xf>
    <xf numFmtId="5" fontId="73" fillId="16" borderId="1" xfId="1" applyNumberFormat="1" applyFont="1" applyFill="1" applyBorder="1"/>
    <xf numFmtId="0" fontId="3" fillId="14" borderId="12" xfId="1" applyFill="1" applyBorder="1"/>
    <xf numFmtId="0" fontId="3" fillId="14" borderId="13" xfId="1" applyFill="1" applyBorder="1"/>
    <xf numFmtId="5" fontId="3" fillId="14" borderId="4" xfId="1" applyNumberFormat="1" applyFill="1" applyBorder="1"/>
    <xf numFmtId="49" fontId="31" fillId="0" borderId="15" xfId="1" applyNumberFormat="1" applyFont="1" applyBorder="1" applyAlignment="1">
      <alignment horizontal="centerContinuous"/>
    </xf>
    <xf numFmtId="49" fontId="31" fillId="0" borderId="16" xfId="1" applyNumberFormat="1" applyFont="1" applyBorder="1" applyAlignment="1">
      <alignment horizontal="centerContinuous"/>
    </xf>
    <xf numFmtId="49" fontId="31" fillId="0" borderId="17" xfId="1" applyNumberFormat="1" applyFont="1" applyBorder="1" applyAlignment="1">
      <alignment horizontal="centerContinuous"/>
    </xf>
    <xf numFmtId="49" fontId="31" fillId="0" borderId="0" xfId="1" applyNumberFormat="1" applyFont="1" applyAlignment="1">
      <alignment horizontal="centerContinuous"/>
    </xf>
    <xf numFmtId="0" fontId="0" fillId="0" borderId="17" xfId="0" applyBorder="1" applyAlignment="1">
      <alignment horizontal="centerContinuous"/>
    </xf>
    <xf numFmtId="178" fontId="31" fillId="0" borderId="16" xfId="1" applyNumberFormat="1" applyFont="1" applyBorder="1" applyAlignment="1">
      <alignment horizontal="centerContinuous"/>
    </xf>
    <xf numFmtId="49" fontId="8" fillId="8" borderId="1" xfId="7" applyNumberFormat="1" applyFont="1" applyFill="1" applyBorder="1" applyAlignment="1">
      <alignment horizontal="center"/>
    </xf>
    <xf numFmtId="49" fontId="8" fillId="8" borderId="1" xfId="7" quotePrefix="1" applyNumberFormat="1" applyFont="1" applyFill="1" applyBorder="1" applyAlignment="1">
      <alignment horizontal="center"/>
    </xf>
    <xf numFmtId="31" fontId="6" fillId="8" borderId="1" xfId="7" applyNumberFormat="1" applyFont="1" applyFill="1" applyBorder="1" applyAlignment="1">
      <alignment horizontal="center"/>
    </xf>
    <xf numFmtId="49" fontId="6" fillId="8" borderId="1" xfId="7" applyNumberFormat="1" applyFont="1" applyFill="1" applyBorder="1" applyAlignment="1">
      <alignment horizontal="center"/>
    </xf>
    <xf numFmtId="49" fontId="31" fillId="8" borderId="0" xfId="7" applyNumberFormat="1" applyFont="1" applyFill="1"/>
    <xf numFmtId="49" fontId="31" fillId="8" borderId="0" xfId="7" applyNumberFormat="1" applyFont="1" applyFill="1" applyAlignment="1">
      <alignment vertical="center"/>
    </xf>
    <xf numFmtId="49" fontId="44" fillId="8" borderId="0" xfId="7" applyNumberFormat="1" applyFont="1" applyFill="1" applyAlignment="1">
      <alignment horizontal="left" vertical="center"/>
    </xf>
    <xf numFmtId="49" fontId="45" fillId="8" borderId="0" xfId="7" applyNumberFormat="1" applyFont="1" applyFill="1" applyAlignment="1">
      <alignment horizontal="center"/>
    </xf>
    <xf numFmtId="49" fontId="31" fillId="8" borderId="0" xfId="7" applyNumberFormat="1" applyFont="1" applyFill="1" applyAlignment="1">
      <alignment horizontal="right"/>
    </xf>
    <xf numFmtId="49" fontId="8" fillId="8" borderId="0" xfId="7" applyNumberFormat="1" applyFont="1" applyFill="1"/>
    <xf numFmtId="49" fontId="6" fillId="8" borderId="13" xfId="7" applyNumberFormat="1" applyFont="1" applyFill="1" applyBorder="1"/>
    <xf numFmtId="49" fontId="6" fillId="8" borderId="0" xfId="7" applyNumberFormat="1" applyFont="1" applyFill="1" applyAlignment="1">
      <alignment horizontal="left"/>
    </xf>
    <xf numFmtId="49" fontId="8" fillId="8" borderId="0" xfId="7" applyNumberFormat="1" applyFont="1" applyFill="1" applyAlignment="1">
      <alignment horizontal="right"/>
    </xf>
    <xf numFmtId="49" fontId="8" fillId="8" borderId="0" xfId="7" applyNumberFormat="1" applyFont="1" applyFill="1" applyAlignment="1">
      <alignment horizontal="center"/>
    </xf>
    <xf numFmtId="49" fontId="8" fillId="8" borderId="2" xfId="7" applyNumberFormat="1" applyFont="1" applyFill="1" applyBorder="1" applyAlignment="1">
      <alignment horizontal="center"/>
    </xf>
    <xf numFmtId="49" fontId="8" fillId="8" borderId="0" xfId="7" quotePrefix="1" applyNumberFormat="1" applyFont="1" applyFill="1" applyAlignment="1">
      <alignment horizontal="center"/>
    </xf>
    <xf numFmtId="0" fontId="7" fillId="8" borderId="0" xfId="12" applyFont="1" applyFill="1"/>
    <xf numFmtId="0" fontId="7" fillId="0" borderId="0" xfId="12" applyFont="1"/>
    <xf numFmtId="49" fontId="8" fillId="8" borderId="0" xfId="7" quotePrefix="1" applyNumberFormat="1" applyFont="1" applyFill="1"/>
    <xf numFmtId="49" fontId="8" fillId="8" borderId="11" xfId="7" applyNumberFormat="1" applyFont="1" applyFill="1" applyBorder="1"/>
    <xf numFmtId="49" fontId="8" fillId="8" borderId="6" xfId="7" applyNumberFormat="1" applyFont="1" applyFill="1" applyBorder="1" applyAlignment="1">
      <alignment horizontal="right"/>
    </xf>
    <xf numFmtId="49" fontId="8" fillId="8" borderId="6" xfId="7" applyNumberFormat="1" applyFont="1" applyFill="1" applyBorder="1"/>
    <xf numFmtId="49" fontId="8" fillId="8" borderId="7" xfId="7" applyNumberFormat="1" applyFont="1" applyFill="1" applyBorder="1"/>
    <xf numFmtId="49" fontId="6" fillId="8" borderId="11" xfId="7" applyNumberFormat="1" applyFont="1" applyFill="1" applyBorder="1" applyAlignment="1">
      <alignment horizontal="right"/>
    </xf>
    <xf numFmtId="49" fontId="6" fillId="8" borderId="6" xfId="7" applyNumberFormat="1" applyFont="1" applyFill="1" applyBorder="1"/>
    <xf numFmtId="49" fontId="8" fillId="8" borderId="18" xfId="7" applyNumberFormat="1" applyFont="1" applyFill="1" applyBorder="1"/>
    <xf numFmtId="49" fontId="8" fillId="8" borderId="8" xfId="7" applyNumberFormat="1" applyFont="1" applyFill="1" applyBorder="1"/>
    <xf numFmtId="49" fontId="6" fillId="8" borderId="0" xfId="7" applyNumberFormat="1" applyFont="1" applyFill="1"/>
    <xf numFmtId="49" fontId="45" fillId="8" borderId="0" xfId="7" applyNumberFormat="1" applyFont="1" applyFill="1" applyAlignment="1">
      <alignment vertical="top" wrapText="1"/>
    </xf>
    <xf numFmtId="49" fontId="45" fillId="8" borderId="0" xfId="7" quotePrefix="1" applyNumberFormat="1" applyFont="1" applyFill="1" applyAlignment="1">
      <alignment vertical="top"/>
    </xf>
    <xf numFmtId="49" fontId="45" fillId="8" borderId="18" xfId="7" applyNumberFormat="1" applyFont="1" applyFill="1" applyBorder="1" applyAlignment="1">
      <alignment vertical="top" wrapText="1"/>
    </xf>
    <xf numFmtId="49" fontId="8" fillId="8" borderId="8" xfId="7" applyNumberFormat="1" applyFont="1" applyFill="1" applyBorder="1" applyAlignment="1">
      <alignment horizontal="right"/>
    </xf>
    <xf numFmtId="49" fontId="45" fillId="8" borderId="8" xfId="7" quotePrefix="1" applyNumberFormat="1" applyFont="1" applyFill="1" applyBorder="1" applyAlignment="1">
      <alignment vertical="top"/>
    </xf>
    <xf numFmtId="49" fontId="0" fillId="8" borderId="0" xfId="7" applyNumberFormat="1" applyFont="1" applyFill="1" applyAlignment="1">
      <alignment horizontal="right"/>
    </xf>
    <xf numFmtId="49" fontId="51" fillId="8" borderId="18" xfId="7" applyNumberFormat="1" applyFont="1" applyFill="1" applyBorder="1"/>
    <xf numFmtId="49" fontId="8" fillId="8" borderId="13" xfId="7" applyNumberFormat="1" applyFont="1" applyFill="1" applyBorder="1" applyAlignment="1">
      <alignment horizontal="right"/>
    </xf>
    <xf numFmtId="49" fontId="8" fillId="8" borderId="14" xfId="7" applyNumberFormat="1" applyFont="1" applyFill="1" applyBorder="1" applyAlignment="1">
      <alignment horizontal="right"/>
    </xf>
    <xf numFmtId="49" fontId="8" fillId="8" borderId="14" xfId="7" applyNumberFormat="1" applyFont="1" applyFill="1" applyBorder="1"/>
    <xf numFmtId="49" fontId="7" fillId="8" borderId="0" xfId="7" applyNumberFormat="1" applyFont="1" applyFill="1" applyAlignment="1">
      <alignment horizontal="left"/>
    </xf>
    <xf numFmtId="49" fontId="7" fillId="8" borderId="0" xfId="7" quotePrefix="1" applyNumberFormat="1" applyFont="1" applyFill="1"/>
    <xf numFmtId="49" fontId="7" fillId="8" borderId="0" xfId="7" applyNumberFormat="1" applyFont="1" applyFill="1"/>
    <xf numFmtId="179" fontId="6" fillId="8" borderId="1" xfId="7" applyNumberFormat="1" applyFont="1" applyFill="1" applyBorder="1" applyAlignment="1">
      <alignment horizontal="center"/>
    </xf>
    <xf numFmtId="179" fontId="6" fillId="8" borderId="1" xfId="7" quotePrefix="1" applyNumberFormat="1" applyFont="1" applyFill="1" applyBorder="1" applyAlignment="1">
      <alignment horizontal="center"/>
    </xf>
    <xf numFmtId="179" fontId="8" fillId="8" borderId="3" xfId="7" quotePrefix="1" applyNumberFormat="1" applyFont="1" applyFill="1" applyBorder="1" applyAlignment="1">
      <alignment horizontal="center"/>
    </xf>
    <xf numFmtId="49" fontId="48" fillId="8" borderId="0" xfId="7" applyNumberFormat="1" applyFont="1" applyFill="1" applyAlignment="1">
      <alignment horizontal="right"/>
    </xf>
    <xf numFmtId="49" fontId="6" fillId="8" borderId="1" xfId="7" applyNumberFormat="1" applyFont="1" applyFill="1" applyBorder="1" applyAlignment="1">
      <alignment vertical="center"/>
    </xf>
    <xf numFmtId="179" fontId="72" fillId="8" borderId="1" xfId="7" applyNumberFormat="1" applyFont="1" applyFill="1" applyBorder="1" applyAlignment="1">
      <alignment horizontal="right" vertical="center" wrapText="1"/>
    </xf>
    <xf numFmtId="179" fontId="44" fillId="8" borderId="9" xfId="7" applyNumberFormat="1" applyFont="1" applyFill="1" applyBorder="1" applyAlignment="1">
      <alignment horizontal="right" vertical="center" wrapText="1"/>
    </xf>
    <xf numFmtId="179" fontId="44" fillId="8" borderId="10" xfId="7" applyNumberFormat="1" applyFont="1" applyFill="1" applyBorder="1" applyAlignment="1">
      <alignment horizontal="right" vertical="center" wrapText="1"/>
    </xf>
    <xf numFmtId="49" fontId="51" fillId="8" borderId="1" xfId="7" applyNumberFormat="1" applyFont="1" applyFill="1" applyBorder="1" applyAlignment="1">
      <alignment vertical="center"/>
    </xf>
    <xf numFmtId="179" fontId="75" fillId="8" borderId="1" xfId="7" applyNumberFormat="1" applyFont="1" applyFill="1" applyBorder="1" applyAlignment="1">
      <alignment horizontal="right" vertical="center" wrapText="1"/>
    </xf>
    <xf numFmtId="49" fontId="48" fillId="8" borderId="9" xfId="7" applyNumberFormat="1" applyFont="1" applyFill="1" applyBorder="1" applyAlignment="1">
      <alignment vertical="center"/>
    </xf>
    <xf numFmtId="179" fontId="75" fillId="8" borderId="9" xfId="7" applyNumberFormat="1" applyFont="1" applyFill="1" applyBorder="1" applyAlignment="1">
      <alignment horizontal="right" vertical="center" wrapText="1"/>
    </xf>
    <xf numFmtId="179" fontId="44" fillId="8" borderId="47" xfId="7" applyNumberFormat="1" applyFont="1" applyFill="1" applyBorder="1" applyAlignment="1">
      <alignment horizontal="right" vertical="center" wrapText="1"/>
    </xf>
    <xf numFmtId="49" fontId="7" fillId="8" borderId="0" xfId="7" applyNumberFormat="1" applyFont="1" applyFill="1" applyAlignment="1">
      <alignment horizontal="left" vertical="top" wrapText="1"/>
    </xf>
    <xf numFmtId="49" fontId="8" fillId="8" borderId="19" xfId="7" applyNumberFormat="1" applyFont="1" applyFill="1" applyBorder="1" applyAlignment="1">
      <alignment horizontal="center" vertical="center"/>
    </xf>
    <xf numFmtId="179" fontId="33" fillId="8" borderId="19" xfId="7" applyNumberFormat="1" applyFont="1" applyFill="1" applyBorder="1" applyAlignment="1">
      <alignment horizontal="right" vertical="center" wrapText="1"/>
    </xf>
    <xf numFmtId="179" fontId="72" fillId="8" borderId="19" xfId="7" applyNumberFormat="1" applyFont="1" applyFill="1" applyBorder="1" applyAlignment="1">
      <alignment horizontal="right" vertical="center" wrapText="1"/>
    </xf>
    <xf numFmtId="179" fontId="33" fillId="8" borderId="29" xfId="7" applyNumberFormat="1" applyFont="1" applyFill="1" applyBorder="1" applyAlignment="1">
      <alignment horizontal="right" vertical="center" wrapText="1"/>
    </xf>
    <xf numFmtId="49" fontId="6" fillId="8" borderId="0" xfId="7" applyNumberFormat="1" applyFont="1" applyFill="1" applyAlignment="1">
      <alignment horizontal="left" vertical="top" wrapText="1"/>
    </xf>
    <xf numFmtId="0" fontId="31" fillId="8" borderId="0" xfId="7" applyFont="1" applyFill="1" applyAlignment="1">
      <alignment vertical="center"/>
    </xf>
    <xf numFmtId="14" fontId="37" fillId="8" borderId="0" xfId="7" applyNumberFormat="1" applyFont="1" applyFill="1" applyAlignment="1">
      <alignment vertical="center"/>
    </xf>
    <xf numFmtId="0" fontId="31" fillId="8" borderId="0" xfId="7" applyFont="1" applyFill="1" applyAlignment="1">
      <alignment horizontal="right" vertical="center"/>
    </xf>
    <xf numFmtId="9" fontId="31" fillId="8" borderId="0" xfId="2" applyFont="1" applyFill="1">
      <alignment vertical="center"/>
    </xf>
    <xf numFmtId="0" fontId="31" fillId="0" borderId="0" xfId="7" applyFont="1" applyAlignment="1">
      <alignment vertical="center"/>
    </xf>
    <xf numFmtId="0" fontId="8" fillId="8" borderId="0" xfId="7" applyFont="1" applyFill="1" applyAlignment="1">
      <alignment vertical="center"/>
    </xf>
    <xf numFmtId="9" fontId="8" fillId="8" borderId="0" xfId="2" applyFont="1" applyFill="1">
      <alignment vertical="center"/>
    </xf>
    <xf numFmtId="0" fontId="33" fillId="8" borderId="0" xfId="3" applyFont="1" applyFill="1" applyAlignment="1">
      <alignment horizontal="center" vertical="center"/>
    </xf>
    <xf numFmtId="0" fontId="6" fillId="8" borderId="2" xfId="7" applyFont="1" applyFill="1" applyBorder="1" applyAlignment="1">
      <alignment vertical="center"/>
    </xf>
    <xf numFmtId="14" fontId="8" fillId="8" borderId="5" xfId="7" applyNumberFormat="1" applyFont="1" applyFill="1" applyBorder="1" applyAlignment="1">
      <alignment vertical="center"/>
    </xf>
    <xf numFmtId="0" fontId="8" fillId="8" borderId="5" xfId="7" applyFont="1" applyFill="1" applyBorder="1" applyAlignment="1">
      <alignment vertical="center"/>
    </xf>
    <xf numFmtId="0" fontId="8" fillId="8" borderId="2" xfId="7" applyFont="1" applyFill="1" applyBorder="1" applyAlignment="1">
      <alignment vertical="center"/>
    </xf>
    <xf numFmtId="9" fontId="8" fillId="8" borderId="5" xfId="2" quotePrefix="1" applyFont="1" applyFill="1" applyBorder="1" applyAlignment="1">
      <alignment horizontal="right" vertical="center"/>
    </xf>
    <xf numFmtId="0" fontId="8" fillId="8" borderId="2" xfId="7" applyFont="1" applyFill="1" applyBorder="1" applyAlignment="1">
      <alignment horizontal="left" vertical="center"/>
    </xf>
    <xf numFmtId="9" fontId="8" fillId="8" borderId="3" xfId="2" quotePrefix="1" applyFont="1" applyFill="1" applyBorder="1" applyAlignment="1">
      <alignment vertical="center"/>
    </xf>
    <xf numFmtId="9" fontId="6" fillId="8" borderId="1" xfId="2" quotePrefix="1" applyFont="1" applyFill="1" applyBorder="1" applyAlignment="1">
      <alignment vertical="center"/>
    </xf>
    <xf numFmtId="0" fontId="6" fillId="8" borderId="3" xfId="7" applyFont="1" applyFill="1" applyBorder="1" applyAlignment="1">
      <alignment vertical="center"/>
    </xf>
    <xf numFmtId="14" fontId="8" fillId="8" borderId="0" xfId="7" applyNumberFormat="1" applyFont="1" applyFill="1" applyAlignment="1">
      <alignment vertical="center"/>
    </xf>
    <xf numFmtId="177" fontId="8" fillId="8" borderId="0" xfId="7" applyNumberFormat="1" applyFont="1" applyFill="1" applyAlignment="1">
      <alignment vertical="center"/>
    </xf>
    <xf numFmtId="177" fontId="8" fillId="0" borderId="0" xfId="7" applyNumberFormat="1" applyFont="1" applyAlignment="1">
      <alignment vertical="center"/>
    </xf>
    <xf numFmtId="0" fontId="33" fillId="8" borderId="0" xfId="7" applyFont="1" applyFill="1" applyAlignment="1">
      <alignment vertical="center"/>
    </xf>
    <xf numFmtId="14" fontId="8" fillId="8" borderId="11" xfId="7" applyNumberFormat="1" applyFont="1" applyFill="1" applyBorder="1" applyAlignment="1">
      <alignment horizontal="center" vertical="center"/>
    </xf>
    <xf numFmtId="0" fontId="8" fillId="8" borderId="6" xfId="7" applyFont="1" applyFill="1" applyBorder="1" applyAlignment="1">
      <alignment vertical="center"/>
    </xf>
    <xf numFmtId="0" fontId="8" fillId="8" borderId="7" xfId="7" applyFont="1" applyFill="1" applyBorder="1" applyAlignment="1">
      <alignment vertical="center"/>
    </xf>
    <xf numFmtId="0" fontId="8" fillId="8" borderId="11" xfId="7" applyFont="1" applyFill="1" applyBorder="1" applyAlignment="1">
      <alignment horizontal="right" vertical="center"/>
    </xf>
    <xf numFmtId="0" fontId="8" fillId="8" borderId="7" xfId="7" applyFont="1" applyFill="1" applyBorder="1" applyAlignment="1">
      <alignment horizontal="center" vertical="center"/>
    </xf>
    <xf numFmtId="0" fontId="8" fillId="8" borderId="6" xfId="7" applyFont="1" applyFill="1" applyBorder="1" applyAlignment="1">
      <alignment horizontal="right" vertical="center"/>
    </xf>
    <xf numFmtId="0" fontId="8" fillId="8" borderId="7" xfId="7" applyFont="1" applyFill="1" applyBorder="1" applyAlignment="1">
      <alignment horizontal="right" vertical="center"/>
    </xf>
    <xf numFmtId="0" fontId="8" fillId="8" borderId="9" xfId="7" applyFont="1" applyFill="1" applyBorder="1" applyAlignment="1">
      <alignment horizontal="center" vertical="center"/>
    </xf>
    <xf numFmtId="14" fontId="8" fillId="8" borderId="12" xfId="7" applyNumberFormat="1" applyFont="1" applyFill="1" applyBorder="1" applyAlignment="1">
      <alignment horizontal="center" vertical="center"/>
    </xf>
    <xf numFmtId="0" fontId="8" fillId="8" borderId="13" xfId="7" applyFont="1" applyFill="1" applyBorder="1" applyAlignment="1">
      <alignment vertical="center"/>
    </xf>
    <xf numFmtId="0" fontId="8" fillId="8" borderId="12" xfId="7" applyFont="1" applyFill="1" applyBorder="1" applyAlignment="1">
      <alignment vertical="center"/>
    </xf>
    <xf numFmtId="9" fontId="8" fillId="8" borderId="4" xfId="2" applyFont="1" applyFill="1" applyBorder="1" applyAlignment="1">
      <alignment horizontal="center" vertical="center"/>
    </xf>
    <xf numFmtId="0" fontId="8" fillId="8" borderId="10" xfId="7" applyFont="1" applyFill="1" applyBorder="1" applyAlignment="1">
      <alignment vertical="center"/>
    </xf>
    <xf numFmtId="14" fontId="6" fillId="8" borderId="18" xfId="7" applyNumberFormat="1" applyFont="1" applyFill="1" applyBorder="1" applyAlignment="1">
      <alignment vertical="center"/>
    </xf>
    <xf numFmtId="0" fontId="8" fillId="8" borderId="11" xfId="7" quotePrefix="1" applyFont="1" applyFill="1" applyBorder="1" applyAlignment="1">
      <alignment vertical="center"/>
    </xf>
    <xf numFmtId="0" fontId="8" fillId="8" borderId="11" xfId="7" applyFont="1" applyFill="1" applyBorder="1" applyAlignment="1">
      <alignment vertical="center"/>
    </xf>
    <xf numFmtId="0" fontId="39" fillId="8" borderId="7" xfId="7" quotePrefix="1" applyFont="1" applyFill="1" applyBorder="1" applyAlignment="1">
      <alignment vertical="center"/>
    </xf>
    <xf numFmtId="179" fontId="8" fillId="8" borderId="11" xfId="7" applyNumberFormat="1" applyFont="1" applyFill="1" applyBorder="1" applyAlignment="1">
      <alignment horizontal="right" vertical="center"/>
    </xf>
    <xf numFmtId="177" fontId="8" fillId="8" borderId="11" xfId="7" applyNumberFormat="1" applyFont="1" applyFill="1" applyBorder="1" applyAlignment="1">
      <alignment vertical="center"/>
    </xf>
    <xf numFmtId="178" fontId="8" fillId="8" borderId="6" xfId="7" applyNumberFormat="1" applyFont="1" applyFill="1" applyBorder="1" applyAlignment="1">
      <alignment vertical="center"/>
    </xf>
    <xf numFmtId="0" fontId="8" fillId="8" borderId="9" xfId="7" applyFont="1" applyFill="1" applyBorder="1" applyAlignment="1">
      <alignment vertical="center"/>
    </xf>
    <xf numFmtId="0" fontId="8" fillId="8" borderId="4" xfId="7" applyFont="1" applyFill="1" applyBorder="1" applyAlignment="1">
      <alignment horizontal="right" vertical="center"/>
    </xf>
    <xf numFmtId="14" fontId="6" fillId="8" borderId="12" xfId="7" applyNumberFormat="1" applyFont="1" applyFill="1" applyBorder="1" applyAlignment="1">
      <alignment horizontal="right" vertical="center"/>
    </xf>
    <xf numFmtId="0" fontId="8" fillId="8" borderId="12" xfId="7" quotePrefix="1" applyFont="1" applyFill="1" applyBorder="1" applyAlignment="1">
      <alignment vertical="center"/>
    </xf>
    <xf numFmtId="0" fontId="39" fillId="8" borderId="14" xfId="7" quotePrefix="1" applyFont="1" applyFill="1" applyBorder="1" applyAlignment="1">
      <alignment vertical="center"/>
    </xf>
    <xf numFmtId="179" fontId="8" fillId="8" borderId="12" xfId="7" applyNumberFormat="1" applyFont="1" applyFill="1" applyBorder="1" applyAlignment="1">
      <alignment horizontal="right" vertical="center"/>
    </xf>
    <xf numFmtId="177" fontId="8" fillId="8" borderId="12" xfId="7" applyNumberFormat="1" applyFont="1" applyFill="1" applyBorder="1" applyAlignment="1">
      <alignment vertical="center"/>
    </xf>
    <xf numFmtId="178" fontId="8" fillId="8" borderId="13" xfId="7" applyNumberFormat="1" applyFont="1" applyFill="1" applyBorder="1" applyAlignment="1">
      <alignment vertical="center"/>
    </xf>
    <xf numFmtId="0" fontId="8" fillId="8" borderId="7" xfId="7" quotePrefix="1" applyFont="1" applyFill="1" applyBorder="1" applyAlignment="1">
      <alignment vertical="center"/>
    </xf>
    <xf numFmtId="49" fontId="8" fillId="8" borderId="13" xfId="7" applyNumberFormat="1" applyFont="1" applyFill="1" applyBorder="1" applyAlignment="1">
      <alignment vertical="center"/>
    </xf>
    <xf numFmtId="0" fontId="8" fillId="8" borderId="4" xfId="7" applyFont="1" applyFill="1" applyBorder="1" applyAlignment="1">
      <alignment vertical="center"/>
    </xf>
    <xf numFmtId="177" fontId="8" fillId="8" borderId="13" xfId="7" applyNumberFormat="1" applyFont="1" applyFill="1" applyBorder="1" applyAlignment="1">
      <alignment horizontal="right" vertical="center"/>
    </xf>
    <xf numFmtId="49" fontId="8" fillId="8" borderId="13" xfId="7" applyNumberFormat="1" applyFont="1" applyFill="1" applyBorder="1" applyAlignment="1">
      <alignment horizontal="left" vertical="center"/>
    </xf>
    <xf numFmtId="178" fontId="8" fillId="8" borderId="4" xfId="7" applyNumberFormat="1" applyFont="1" applyFill="1" applyBorder="1" applyAlignment="1">
      <alignment vertical="center"/>
    </xf>
    <xf numFmtId="14" fontId="6" fillId="8" borderId="11" xfId="7" applyNumberFormat="1" applyFont="1" applyFill="1" applyBorder="1" applyAlignment="1">
      <alignment vertical="center"/>
    </xf>
    <xf numFmtId="177" fontId="8" fillId="8" borderId="12" xfId="7" applyNumberFormat="1" applyFont="1" applyFill="1" applyBorder="1" applyAlignment="1">
      <alignment horizontal="right" vertical="center"/>
    </xf>
    <xf numFmtId="49" fontId="8" fillId="8" borderId="14" xfId="7" applyNumberFormat="1" applyFont="1" applyFill="1" applyBorder="1" applyAlignment="1">
      <alignment horizontal="left" vertical="center"/>
    </xf>
    <xf numFmtId="178" fontId="8" fillId="8" borderId="14" xfId="7" applyNumberFormat="1" applyFont="1" applyFill="1" applyBorder="1" applyAlignment="1">
      <alignment vertical="center"/>
    </xf>
    <xf numFmtId="0" fontId="8" fillId="8" borderId="10" xfId="7" applyFont="1" applyFill="1" applyBorder="1" applyAlignment="1">
      <alignment horizontal="right" vertical="center"/>
    </xf>
    <xf numFmtId="14" fontId="6" fillId="8" borderId="18" xfId="7" applyNumberFormat="1" applyFont="1" applyFill="1" applyBorder="1" applyAlignment="1">
      <alignment horizontal="right" vertical="center"/>
    </xf>
    <xf numFmtId="0" fontId="8" fillId="8" borderId="18" xfId="7" quotePrefix="1" applyFont="1" applyFill="1" applyBorder="1" applyAlignment="1">
      <alignment vertical="center"/>
    </xf>
    <xf numFmtId="179" fontId="8" fillId="8" borderId="18" xfId="7" applyNumberFormat="1" applyFont="1" applyFill="1" applyBorder="1" applyAlignment="1">
      <alignment horizontal="right" vertical="center"/>
    </xf>
    <xf numFmtId="177" fontId="8" fillId="8" borderId="18" xfId="7" applyNumberFormat="1" applyFont="1" applyFill="1" applyBorder="1" applyAlignment="1">
      <alignment horizontal="right" vertical="center"/>
    </xf>
    <xf numFmtId="49" fontId="8" fillId="8" borderId="8" xfId="7" applyNumberFormat="1" applyFont="1" applyFill="1" applyBorder="1" applyAlignment="1">
      <alignment horizontal="left" vertical="center"/>
    </xf>
    <xf numFmtId="178" fontId="8" fillId="8" borderId="8" xfId="7" applyNumberFormat="1" applyFont="1" applyFill="1" applyBorder="1" applyAlignment="1">
      <alignment vertical="center"/>
    </xf>
    <xf numFmtId="14" fontId="8" fillId="8" borderId="11" xfId="7" applyNumberFormat="1" applyFont="1" applyFill="1" applyBorder="1" applyAlignment="1">
      <alignment vertical="center"/>
    </xf>
    <xf numFmtId="0" fontId="8" fillId="8" borderId="18" xfId="7" applyFont="1" applyFill="1" applyBorder="1" applyAlignment="1">
      <alignment vertical="center"/>
    </xf>
    <xf numFmtId="0" fontId="39" fillId="8" borderId="8" xfId="7" quotePrefix="1" applyFont="1" applyFill="1" applyBorder="1" applyAlignment="1">
      <alignment vertical="center"/>
    </xf>
    <xf numFmtId="14" fontId="8" fillId="8" borderId="12" xfId="7" applyNumberFormat="1" applyFont="1" applyFill="1" applyBorder="1" applyAlignment="1">
      <alignment horizontal="right" vertical="center"/>
    </xf>
    <xf numFmtId="0" fontId="8" fillId="8" borderId="14" xfId="7" quotePrefix="1" applyFont="1" applyFill="1" applyBorder="1" applyAlignment="1">
      <alignment vertical="center"/>
    </xf>
    <xf numFmtId="14" fontId="8" fillId="8" borderId="18" xfId="7" applyNumberFormat="1" applyFont="1" applyFill="1" applyBorder="1" applyAlignment="1">
      <alignment horizontal="right" vertical="center"/>
    </xf>
    <xf numFmtId="0" fontId="8" fillId="8" borderId="8" xfId="7" quotePrefix="1" applyFont="1" applyFill="1" applyBorder="1" applyAlignment="1">
      <alignment vertical="center"/>
    </xf>
    <xf numFmtId="177" fontId="8" fillId="8" borderId="18" xfId="7" applyNumberFormat="1" applyFont="1" applyFill="1" applyBorder="1" applyAlignment="1">
      <alignment horizontal="center" vertical="center"/>
    </xf>
    <xf numFmtId="177" fontId="8" fillId="8" borderId="8" xfId="7" applyNumberFormat="1" applyFont="1" applyFill="1" applyBorder="1" applyAlignment="1">
      <alignment horizontal="center" vertical="center"/>
    </xf>
    <xf numFmtId="9" fontId="8" fillId="8" borderId="10" xfId="2" applyFont="1" applyFill="1" applyBorder="1" applyAlignment="1">
      <alignment horizontal="center" vertical="center"/>
    </xf>
    <xf numFmtId="0" fontId="8" fillId="8" borderId="0" xfId="7" applyFont="1" applyFill="1"/>
    <xf numFmtId="14" fontId="8" fillId="8" borderId="0" xfId="7" applyNumberFormat="1" applyFont="1" applyFill="1"/>
    <xf numFmtId="9" fontId="8" fillId="8" borderId="0" xfId="2" applyFont="1" applyFill="1" applyAlignment="1"/>
    <xf numFmtId="14" fontId="8" fillId="0" borderId="0" xfId="7" applyNumberFormat="1" applyFont="1"/>
    <xf numFmtId="0" fontId="8" fillId="0" borderId="1" xfId="7" applyFont="1" applyBorder="1"/>
    <xf numFmtId="49" fontId="8" fillId="0" borderId="9" xfId="7" quotePrefix="1" applyNumberFormat="1" applyFont="1" applyBorder="1" applyAlignment="1">
      <alignment horizontal="right"/>
    </xf>
    <xf numFmtId="180" fontId="8" fillId="0" borderId="9" xfId="7" quotePrefix="1" applyNumberFormat="1" applyFont="1" applyBorder="1" applyAlignment="1">
      <alignment horizontal="center"/>
    </xf>
    <xf numFmtId="49" fontId="6" fillId="0" borderId="14" xfId="0" applyNumberFormat="1" applyFont="1" applyBorder="1" applyAlignment="1">
      <alignment horizontal="right"/>
    </xf>
    <xf numFmtId="0" fontId="83" fillId="0" borderId="0" xfId="13" applyFont="1">
      <alignment vertical="center"/>
    </xf>
    <xf numFmtId="0" fontId="84" fillId="0" borderId="0" xfId="13" applyFont="1">
      <alignment vertical="center"/>
    </xf>
    <xf numFmtId="0" fontId="3" fillId="0" borderId="0" xfId="13">
      <alignment vertical="center"/>
    </xf>
    <xf numFmtId="0" fontId="3" fillId="19" borderId="1" xfId="13" applyFill="1" applyBorder="1">
      <alignment vertical="center"/>
    </xf>
    <xf numFmtId="49" fontId="3" fillId="19" borderId="2" xfId="13" applyNumberFormat="1" applyFill="1" applyBorder="1">
      <alignment vertical="center"/>
    </xf>
    <xf numFmtId="0" fontId="3" fillId="19" borderId="5" xfId="13" applyFill="1" applyBorder="1">
      <alignment vertical="center"/>
    </xf>
    <xf numFmtId="0" fontId="3" fillId="19" borderId="3" xfId="13" applyFill="1" applyBorder="1">
      <alignment vertical="center"/>
    </xf>
    <xf numFmtId="31" fontId="3" fillId="19" borderId="3" xfId="13" applyNumberFormat="1" applyFill="1" applyBorder="1">
      <alignment vertical="center"/>
    </xf>
    <xf numFmtId="0" fontId="3" fillId="19" borderId="0" xfId="13" applyFill="1">
      <alignment vertical="center"/>
    </xf>
    <xf numFmtId="188" fontId="3" fillId="19" borderId="2" xfId="13" applyNumberFormat="1" applyFill="1" applyBorder="1" applyAlignment="1">
      <alignment horizontal="left" vertical="center"/>
    </xf>
    <xf numFmtId="188" fontId="3" fillId="19" borderId="5" xfId="13" applyNumberFormat="1" applyFill="1" applyBorder="1">
      <alignment vertical="center"/>
    </xf>
    <xf numFmtId="0" fontId="3" fillId="19" borderId="9" xfId="13" applyFill="1" applyBorder="1" applyAlignment="1">
      <alignment vertical="top"/>
    </xf>
    <xf numFmtId="0" fontId="3" fillId="19" borderId="11" xfId="13" applyFill="1" applyBorder="1" applyAlignment="1">
      <alignment vertical="top"/>
    </xf>
    <xf numFmtId="0" fontId="3" fillId="19" borderId="6" xfId="13" applyFill="1" applyBorder="1" applyAlignment="1">
      <alignment vertical="top"/>
    </xf>
    <xf numFmtId="0" fontId="3" fillId="19" borderId="7" xfId="13" applyFill="1" applyBorder="1" applyAlignment="1">
      <alignment vertical="top"/>
    </xf>
    <xf numFmtId="0" fontId="3" fillId="19" borderId="4" xfId="13" applyFill="1" applyBorder="1" applyAlignment="1">
      <alignment vertical="top"/>
    </xf>
    <xf numFmtId="0" fontId="3" fillId="19" borderId="12" xfId="13" applyFill="1" applyBorder="1" applyAlignment="1">
      <alignment vertical="top"/>
    </xf>
    <xf numFmtId="0" fontId="3" fillId="19" borderId="13" xfId="13" applyFill="1" applyBorder="1" applyAlignment="1">
      <alignment vertical="top"/>
    </xf>
    <xf numFmtId="0" fontId="3" fillId="19" borderId="14" xfId="13" applyFill="1" applyBorder="1" applyAlignment="1">
      <alignment vertical="top"/>
    </xf>
    <xf numFmtId="0" fontId="3" fillId="19" borderId="2" xfId="13" applyFill="1" applyBorder="1">
      <alignment vertical="center"/>
    </xf>
    <xf numFmtId="187" fontId="3" fillId="19" borderId="2" xfId="13" applyNumberFormat="1" applyFill="1" applyBorder="1" applyAlignment="1">
      <alignment horizontal="left" vertical="center"/>
    </xf>
    <xf numFmtId="0" fontId="73" fillId="19" borderId="1" xfId="13" applyFont="1" applyFill="1" applyBorder="1">
      <alignment vertical="center"/>
    </xf>
    <xf numFmtId="31" fontId="73" fillId="19" borderId="2" xfId="13" applyNumberFormat="1" applyFont="1" applyFill="1" applyBorder="1" applyAlignment="1">
      <alignment horizontal="left" vertical="center"/>
    </xf>
    <xf numFmtId="31" fontId="73" fillId="19" borderId="5" xfId="13" applyNumberFormat="1" applyFont="1" applyFill="1" applyBorder="1" applyAlignment="1">
      <alignment horizontal="left" vertical="center"/>
    </xf>
    <xf numFmtId="31" fontId="73" fillId="19" borderId="3" xfId="13" applyNumberFormat="1" applyFont="1" applyFill="1" applyBorder="1" applyAlignment="1">
      <alignment horizontal="left" vertical="center"/>
    </xf>
    <xf numFmtId="49" fontId="3" fillId="0" borderId="0" xfId="13" applyNumberFormat="1">
      <alignment vertical="center"/>
    </xf>
    <xf numFmtId="31" fontId="3" fillId="19" borderId="2" xfId="13" applyNumberFormat="1" applyFill="1" applyBorder="1" applyAlignment="1">
      <alignment horizontal="left" vertical="center"/>
    </xf>
    <xf numFmtId="31" fontId="3" fillId="19" borderId="5" xfId="13" applyNumberFormat="1" applyFill="1" applyBorder="1" applyAlignment="1">
      <alignment horizontal="left" vertical="center"/>
    </xf>
    <xf numFmtId="31" fontId="3" fillId="19" borderId="3" xfId="13" applyNumberFormat="1" applyFill="1" applyBorder="1" applyAlignment="1">
      <alignment horizontal="left" vertical="center"/>
    </xf>
    <xf numFmtId="0" fontId="3" fillId="19" borderId="11" xfId="13" applyFill="1" applyBorder="1">
      <alignment vertical="center"/>
    </xf>
    <xf numFmtId="0" fontId="3" fillId="19" borderId="6" xfId="13" applyFill="1" applyBorder="1">
      <alignment vertical="center"/>
    </xf>
    <xf numFmtId="0" fontId="3" fillId="19" borderId="7" xfId="13" applyFill="1" applyBorder="1">
      <alignment vertical="center"/>
    </xf>
    <xf numFmtId="0" fontId="3" fillId="19" borderId="10" xfId="13" applyFill="1" applyBorder="1" applyAlignment="1">
      <alignment vertical="top"/>
    </xf>
    <xf numFmtId="0" fontId="3" fillId="0" borderId="12" xfId="13" applyBorder="1">
      <alignment vertical="center"/>
    </xf>
    <xf numFmtId="0" fontId="3" fillId="0" borderId="2" xfId="13" applyBorder="1">
      <alignment vertical="center"/>
    </xf>
    <xf numFmtId="0" fontId="3" fillId="19" borderId="12" xfId="13" applyFill="1" applyBorder="1">
      <alignment vertical="center"/>
    </xf>
    <xf numFmtId="0" fontId="3" fillId="19" borderId="13" xfId="13" applyFill="1" applyBorder="1">
      <alignment vertical="center"/>
    </xf>
    <xf numFmtId="0" fontId="3" fillId="19" borderId="14" xfId="13" applyFill="1" applyBorder="1">
      <alignment vertical="center"/>
    </xf>
    <xf numFmtId="0" fontId="3" fillId="19" borderId="9" xfId="13" applyFill="1" applyBorder="1">
      <alignment vertical="center"/>
    </xf>
    <xf numFmtId="0" fontId="3" fillId="0" borderId="5" xfId="13" applyBorder="1">
      <alignment vertical="center"/>
    </xf>
    <xf numFmtId="186" fontId="3" fillId="0" borderId="3" xfId="13" applyNumberFormat="1" applyBorder="1">
      <alignment vertical="center"/>
    </xf>
    <xf numFmtId="0" fontId="3" fillId="19" borderId="4" xfId="13" applyFill="1" applyBorder="1">
      <alignment vertical="center"/>
    </xf>
    <xf numFmtId="0" fontId="3" fillId="19" borderId="13" xfId="13" applyFill="1" applyBorder="1" applyAlignment="1">
      <alignment horizontal="left" vertical="center"/>
    </xf>
    <xf numFmtId="0" fontId="3" fillId="0" borderId="0" xfId="13" applyAlignment="1">
      <alignment horizontal="right" vertical="center"/>
    </xf>
    <xf numFmtId="0" fontId="3" fillId="0" borderId="50" xfId="13" applyBorder="1" applyAlignment="1">
      <alignment horizontal="center" vertical="center"/>
    </xf>
    <xf numFmtId="0" fontId="3" fillId="0" borderId="51" xfId="13" applyBorder="1" applyAlignment="1">
      <alignment horizontal="center" vertical="center"/>
    </xf>
    <xf numFmtId="0" fontId="3" fillId="0" borderId="52" xfId="13" applyBorder="1" applyAlignment="1">
      <alignment horizontal="center" vertical="center"/>
    </xf>
    <xf numFmtId="0" fontId="3" fillId="0" borderId="0" xfId="13" applyAlignment="1">
      <alignment horizontal="left" vertical="top"/>
    </xf>
    <xf numFmtId="0" fontId="3" fillId="20" borderId="57" xfId="13" applyFill="1" applyBorder="1">
      <alignment vertical="center"/>
    </xf>
    <xf numFmtId="5" fontId="3" fillId="20" borderId="58" xfId="13" applyNumberFormat="1" applyFill="1" applyBorder="1">
      <alignment vertical="center"/>
    </xf>
    <xf numFmtId="0" fontId="3" fillId="20" borderId="59" xfId="13" quotePrefix="1" applyFill="1" applyBorder="1">
      <alignment vertical="center"/>
    </xf>
    <xf numFmtId="0" fontId="3" fillId="20" borderId="31" xfId="13" applyFill="1" applyBorder="1">
      <alignment vertical="center"/>
    </xf>
    <xf numFmtId="0" fontId="3" fillId="20" borderId="26" xfId="13" applyFill="1" applyBorder="1">
      <alignment vertical="center"/>
    </xf>
    <xf numFmtId="0" fontId="3" fillId="20" borderId="61" xfId="13" applyFill="1" applyBorder="1">
      <alignment vertical="center"/>
    </xf>
    <xf numFmtId="5" fontId="3" fillId="20" borderId="43" xfId="13" applyNumberFormat="1" applyFill="1" applyBorder="1">
      <alignment vertical="center"/>
    </xf>
    <xf numFmtId="0" fontId="3" fillId="20" borderId="64" xfId="13" applyFill="1" applyBorder="1">
      <alignment vertical="center"/>
    </xf>
    <xf numFmtId="5" fontId="3" fillId="20" borderId="65" xfId="13" applyNumberFormat="1" applyFill="1" applyBorder="1">
      <alignment vertical="center"/>
    </xf>
    <xf numFmtId="0" fontId="3" fillId="16" borderId="57" xfId="13" applyFill="1" applyBorder="1">
      <alignment vertical="center"/>
    </xf>
    <xf numFmtId="5" fontId="3" fillId="16" borderId="59" xfId="13" applyNumberFormat="1" applyFill="1" applyBorder="1">
      <alignment vertical="center"/>
    </xf>
    <xf numFmtId="0" fontId="3" fillId="16" borderId="61" xfId="13" applyFill="1" applyBorder="1">
      <alignment vertical="center"/>
    </xf>
    <xf numFmtId="5" fontId="3" fillId="16" borderId="43" xfId="13" applyNumberFormat="1" applyFill="1" applyBorder="1">
      <alignment vertical="center"/>
    </xf>
    <xf numFmtId="0" fontId="3" fillId="21" borderId="61" xfId="13" applyFill="1" applyBorder="1">
      <alignment vertical="center"/>
    </xf>
    <xf numFmtId="5" fontId="3" fillId="21" borderId="43" xfId="13" applyNumberFormat="1" applyFill="1" applyBorder="1">
      <alignment vertical="center"/>
    </xf>
    <xf numFmtId="5" fontId="3" fillId="0" borderId="0" xfId="13" applyNumberFormat="1">
      <alignment vertical="center"/>
    </xf>
    <xf numFmtId="0" fontId="3" fillId="21" borderId="8" xfId="13" applyFill="1" applyBorder="1">
      <alignment vertical="center"/>
    </xf>
    <xf numFmtId="5" fontId="3" fillId="21" borderId="18" xfId="13" applyNumberFormat="1" applyFill="1" applyBorder="1">
      <alignment vertical="center"/>
    </xf>
    <xf numFmtId="0" fontId="73" fillId="21" borderId="18" xfId="13" quotePrefix="1" applyFont="1" applyFill="1" applyBorder="1">
      <alignment vertical="center"/>
    </xf>
    <xf numFmtId="0" fontId="3" fillId="21" borderId="0" xfId="13" quotePrefix="1" applyFill="1">
      <alignment vertical="center"/>
    </xf>
    <xf numFmtId="0" fontId="3" fillId="21" borderId="33" xfId="13" quotePrefix="1" applyFill="1" applyBorder="1">
      <alignment vertical="center"/>
    </xf>
    <xf numFmtId="0" fontId="73" fillId="20" borderId="61" xfId="13" applyFont="1" applyFill="1" applyBorder="1">
      <alignment vertical="center"/>
    </xf>
    <xf numFmtId="5" fontId="73" fillId="20" borderId="43" xfId="13" applyNumberFormat="1" applyFont="1" applyFill="1" applyBorder="1">
      <alignment vertical="center"/>
    </xf>
    <xf numFmtId="0" fontId="73" fillId="20" borderId="64" xfId="13" applyFont="1" applyFill="1" applyBorder="1">
      <alignment vertical="center"/>
    </xf>
    <xf numFmtId="5" fontId="73" fillId="20" borderId="65" xfId="13" applyNumberFormat="1" applyFont="1" applyFill="1" applyBorder="1">
      <alignment vertical="center"/>
    </xf>
    <xf numFmtId="0" fontId="3" fillId="0" borderId="69" xfId="13" applyBorder="1" applyAlignment="1">
      <alignment horizontal="center" vertical="center"/>
    </xf>
    <xf numFmtId="0" fontId="3" fillId="0" borderId="70" xfId="13" applyBorder="1" applyAlignment="1">
      <alignment horizontal="center" vertical="center"/>
    </xf>
    <xf numFmtId="0" fontId="3" fillId="16" borderId="32" xfId="13" applyFill="1" applyBorder="1">
      <alignment vertical="center"/>
    </xf>
    <xf numFmtId="0" fontId="3" fillId="16" borderId="0" xfId="13" applyFill="1">
      <alignment vertical="center"/>
    </xf>
    <xf numFmtId="5" fontId="3" fillId="16" borderId="10" xfId="13" applyNumberFormat="1" applyFill="1" applyBorder="1">
      <alignment vertical="center"/>
    </xf>
    <xf numFmtId="0" fontId="3" fillId="16" borderId="74" xfId="13" applyFill="1" applyBorder="1">
      <alignment vertical="center"/>
    </xf>
    <xf numFmtId="0" fontId="3" fillId="16" borderId="41" xfId="13" applyFill="1" applyBorder="1">
      <alignment vertical="center"/>
    </xf>
    <xf numFmtId="5" fontId="3" fillId="16" borderId="44" xfId="13" applyNumberFormat="1" applyFill="1" applyBorder="1">
      <alignment vertical="center"/>
    </xf>
    <xf numFmtId="0" fontId="3" fillId="16" borderId="75" xfId="13" applyFill="1" applyBorder="1">
      <alignment vertical="center"/>
    </xf>
    <xf numFmtId="0" fontId="3" fillId="16" borderId="48" xfId="13" applyFill="1" applyBorder="1">
      <alignment vertical="center"/>
    </xf>
    <xf numFmtId="5" fontId="3" fillId="16" borderId="76" xfId="13" applyNumberFormat="1" applyFill="1" applyBorder="1">
      <alignment vertical="center"/>
    </xf>
    <xf numFmtId="0" fontId="3" fillId="16" borderId="77" xfId="13" applyFill="1" applyBorder="1">
      <alignment vertical="center"/>
    </xf>
    <xf numFmtId="0" fontId="3" fillId="16" borderId="78" xfId="13" applyFill="1" applyBorder="1">
      <alignment vertical="center"/>
    </xf>
    <xf numFmtId="5" fontId="3" fillId="0" borderId="0" xfId="13" applyNumberFormat="1" applyAlignment="1">
      <alignment horizontal="right" vertical="center"/>
    </xf>
    <xf numFmtId="0" fontId="73" fillId="16" borderId="79" xfId="13" applyFont="1" applyFill="1" applyBorder="1">
      <alignment vertical="center"/>
    </xf>
    <xf numFmtId="0" fontId="3" fillId="16" borderId="67" xfId="13" applyFill="1" applyBorder="1">
      <alignment vertical="center"/>
    </xf>
    <xf numFmtId="5" fontId="73" fillId="16" borderId="80" xfId="13" applyNumberFormat="1" applyFont="1" applyFill="1" applyBorder="1">
      <alignment vertical="center"/>
    </xf>
    <xf numFmtId="9" fontId="3" fillId="16" borderId="44" xfId="13" applyNumberFormat="1" applyFill="1" applyBorder="1" applyAlignment="1">
      <alignment horizontal="right" vertical="center"/>
    </xf>
    <xf numFmtId="0" fontId="3" fillId="16" borderId="43" xfId="13" quotePrefix="1" applyFill="1" applyBorder="1">
      <alignment vertical="center"/>
    </xf>
    <xf numFmtId="0" fontId="3" fillId="16" borderId="62" xfId="13" applyFill="1" applyBorder="1">
      <alignment vertical="center"/>
    </xf>
    <xf numFmtId="0" fontId="73" fillId="16" borderId="27" xfId="13" applyFont="1" applyFill="1" applyBorder="1">
      <alignment vertical="center"/>
    </xf>
    <xf numFmtId="0" fontId="73" fillId="16" borderId="30" xfId="13" applyFont="1" applyFill="1" applyBorder="1">
      <alignment vertical="center"/>
    </xf>
    <xf numFmtId="5" fontId="73" fillId="16" borderId="81" xfId="13" applyNumberFormat="1" applyFont="1" applyFill="1" applyBorder="1">
      <alignment vertical="center"/>
    </xf>
    <xf numFmtId="0" fontId="3" fillId="16" borderId="25" xfId="13" applyFill="1" applyBorder="1">
      <alignment vertical="center"/>
    </xf>
    <xf numFmtId="0" fontId="3" fillId="16" borderId="31" xfId="13" applyFill="1" applyBorder="1">
      <alignment vertical="center"/>
    </xf>
    <xf numFmtId="5" fontId="3" fillId="16" borderId="82" xfId="13" applyNumberFormat="1" applyFill="1" applyBorder="1">
      <alignment vertical="center"/>
    </xf>
    <xf numFmtId="0" fontId="73" fillId="16" borderId="74" xfId="13" applyFont="1" applyFill="1" applyBorder="1">
      <alignment vertical="center"/>
    </xf>
    <xf numFmtId="0" fontId="73" fillId="16" borderId="41" xfId="13" applyFont="1" applyFill="1" applyBorder="1">
      <alignment vertical="center"/>
    </xf>
    <xf numFmtId="5" fontId="73" fillId="16" borderId="44" xfId="13" applyNumberFormat="1" applyFont="1" applyFill="1" applyBorder="1">
      <alignment vertical="center"/>
    </xf>
    <xf numFmtId="0" fontId="3" fillId="16" borderId="27" xfId="13" applyFill="1" applyBorder="1">
      <alignment vertical="center"/>
    </xf>
    <xf numFmtId="0" fontId="3" fillId="16" borderId="30" xfId="13" applyFill="1" applyBorder="1">
      <alignment vertical="center"/>
    </xf>
    <xf numFmtId="5" fontId="3" fillId="16" borderId="81" xfId="13" applyNumberFormat="1" applyFill="1" applyBorder="1">
      <alignment vertical="center"/>
    </xf>
    <xf numFmtId="0" fontId="73" fillId="0" borderId="0" xfId="13" applyFont="1">
      <alignment vertical="center"/>
    </xf>
    <xf numFmtId="5" fontId="3" fillId="20" borderId="59" xfId="13" applyNumberFormat="1" applyFill="1" applyBorder="1">
      <alignment vertical="center"/>
    </xf>
    <xf numFmtId="0" fontId="3" fillId="22" borderId="61" xfId="13" applyFill="1" applyBorder="1">
      <alignment vertical="center"/>
    </xf>
    <xf numFmtId="5" fontId="3" fillId="22" borderId="43" xfId="13" applyNumberFormat="1" applyFill="1" applyBorder="1">
      <alignment vertical="center"/>
    </xf>
    <xf numFmtId="9" fontId="3" fillId="0" borderId="0" xfId="13" applyNumberFormat="1">
      <alignment vertical="center"/>
    </xf>
    <xf numFmtId="0" fontId="3" fillId="23" borderId="61" xfId="13" applyFill="1" applyBorder="1">
      <alignment vertical="center"/>
    </xf>
    <xf numFmtId="5" fontId="3" fillId="23" borderId="43" xfId="13" applyNumberFormat="1" applyFill="1" applyBorder="1">
      <alignment vertical="center"/>
    </xf>
    <xf numFmtId="0" fontId="73" fillId="20" borderId="89" xfId="13" applyFont="1" applyFill="1" applyBorder="1">
      <alignment vertical="center"/>
    </xf>
    <xf numFmtId="5" fontId="73" fillId="20" borderId="86" xfId="13" applyNumberFormat="1" applyFont="1" applyFill="1" applyBorder="1">
      <alignment vertical="center"/>
    </xf>
    <xf numFmtId="0" fontId="76" fillId="16" borderId="27" xfId="13" applyFont="1" applyFill="1" applyBorder="1">
      <alignment vertical="center"/>
    </xf>
    <xf numFmtId="5" fontId="76" fillId="16" borderId="81" xfId="13" applyNumberFormat="1" applyFont="1" applyFill="1" applyBorder="1">
      <alignment vertical="center"/>
    </xf>
    <xf numFmtId="0" fontId="3" fillId="16" borderId="90" xfId="13" applyFill="1" applyBorder="1">
      <alignment vertical="center"/>
    </xf>
    <xf numFmtId="0" fontId="3" fillId="16" borderId="84" xfId="13" applyFill="1" applyBorder="1">
      <alignment vertical="center"/>
    </xf>
    <xf numFmtId="5" fontId="3" fillId="16" borderId="91" xfId="13" applyNumberFormat="1" applyFill="1" applyBorder="1">
      <alignment vertical="center"/>
    </xf>
    <xf numFmtId="0" fontId="73" fillId="16" borderId="92" xfId="13" applyFont="1" applyFill="1" applyBorder="1">
      <alignment vertical="center"/>
    </xf>
    <xf numFmtId="0" fontId="73" fillId="16" borderId="87" xfId="13" applyFont="1" applyFill="1" applyBorder="1">
      <alignment vertical="center"/>
    </xf>
    <xf numFmtId="5" fontId="73" fillId="16" borderId="93" xfId="13" applyNumberFormat="1" applyFont="1" applyFill="1" applyBorder="1">
      <alignment vertical="center"/>
    </xf>
    <xf numFmtId="0" fontId="3" fillId="16" borderId="42" xfId="13" applyFill="1" applyBorder="1">
      <alignment vertical="center"/>
    </xf>
    <xf numFmtId="0" fontId="3" fillId="24" borderId="42" xfId="13" applyFill="1" applyBorder="1">
      <alignment vertical="center"/>
    </xf>
    <xf numFmtId="5" fontId="3" fillId="24" borderId="43" xfId="13" applyNumberFormat="1" applyFill="1" applyBorder="1">
      <alignment vertical="center"/>
    </xf>
    <xf numFmtId="7" fontId="3" fillId="0" borderId="0" xfId="13" applyNumberFormat="1">
      <alignment vertical="center"/>
    </xf>
    <xf numFmtId="0" fontId="3" fillId="20" borderId="42" xfId="13" applyFill="1" applyBorder="1">
      <alignment vertical="center"/>
    </xf>
    <xf numFmtId="0" fontId="3" fillId="0" borderId="94" xfId="13" applyBorder="1" applyAlignment="1">
      <alignment horizontal="center" vertical="center"/>
    </xf>
    <xf numFmtId="0" fontId="3" fillId="0" borderId="95" xfId="13" applyBorder="1" applyAlignment="1">
      <alignment horizontal="center" vertical="center"/>
    </xf>
    <xf numFmtId="0" fontId="3" fillId="0" borderId="96" xfId="13" applyBorder="1" applyAlignment="1">
      <alignment horizontal="center" vertical="center"/>
    </xf>
    <xf numFmtId="0" fontId="3" fillId="16" borderId="100" xfId="13" applyFill="1" applyBorder="1">
      <alignment vertical="center"/>
    </xf>
    <xf numFmtId="0" fontId="3" fillId="16" borderId="6" xfId="13" applyFill="1" applyBorder="1">
      <alignment vertical="center"/>
    </xf>
    <xf numFmtId="5" fontId="3" fillId="16" borderId="9" xfId="13" applyNumberFormat="1" applyFill="1" applyBorder="1">
      <alignment vertical="center"/>
    </xf>
    <xf numFmtId="0" fontId="3" fillId="0" borderId="98" xfId="13" applyBorder="1" applyAlignment="1">
      <alignment horizontal="center" vertical="center"/>
    </xf>
    <xf numFmtId="186" fontId="3" fillId="0" borderId="0" xfId="13" applyNumberFormat="1">
      <alignment vertical="center"/>
    </xf>
    <xf numFmtId="0" fontId="73" fillId="16" borderId="43" xfId="13" quotePrefix="1" applyFont="1" applyFill="1" applyBorder="1">
      <alignment vertical="center"/>
    </xf>
    <xf numFmtId="0" fontId="73" fillId="16" borderId="62" xfId="13" applyFont="1" applyFill="1" applyBorder="1">
      <alignment vertical="center"/>
    </xf>
    <xf numFmtId="185" fontId="7" fillId="0" borderId="0" xfId="0" applyNumberFormat="1" applyFont="1"/>
    <xf numFmtId="185" fontId="7" fillId="9" borderId="0" xfId="0" applyNumberFormat="1" applyFont="1" applyFill="1"/>
    <xf numFmtId="185" fontId="7" fillId="0" borderId="0" xfId="0" applyNumberFormat="1" applyFont="1" applyAlignment="1">
      <alignment horizontal="right"/>
    </xf>
    <xf numFmtId="185" fontId="87" fillId="17" borderId="0" xfId="0" applyNumberFormat="1" applyFont="1" applyFill="1"/>
    <xf numFmtId="185" fontId="87" fillId="17" borderId="0" xfId="0" applyNumberFormat="1" applyFont="1" applyFill="1" applyAlignment="1">
      <alignment horizontal="right"/>
    </xf>
    <xf numFmtId="179" fontId="8" fillId="0" borderId="18" xfId="7" quotePrefix="1" applyNumberFormat="1" applyFont="1" applyBorder="1"/>
    <xf numFmtId="177" fontId="8" fillId="0" borderId="10" xfId="7" quotePrefix="1" applyNumberFormat="1" applyFont="1" applyBorder="1" applyAlignment="1">
      <alignment horizontal="right" vertical="center"/>
    </xf>
    <xf numFmtId="9" fontId="8" fillId="0" borderId="10" xfId="7" quotePrefix="1" applyNumberFormat="1" applyFont="1" applyBorder="1" applyAlignment="1">
      <alignment horizontal="center" vertical="center"/>
    </xf>
    <xf numFmtId="0" fontId="3" fillId="0" borderId="97" xfId="13" applyBorder="1">
      <alignment vertical="center"/>
    </xf>
    <xf numFmtId="0" fontId="85" fillId="0" borderId="109" xfId="13" applyFont="1" applyBorder="1">
      <alignment vertical="center"/>
    </xf>
    <xf numFmtId="0" fontId="3" fillId="0" borderId="111" xfId="13" applyBorder="1">
      <alignment vertical="center"/>
    </xf>
    <xf numFmtId="0" fontId="3" fillId="0" borderId="114" xfId="13" applyBorder="1">
      <alignment vertical="center"/>
    </xf>
    <xf numFmtId="0" fontId="3" fillId="0" borderId="117" xfId="13" applyBorder="1">
      <alignment vertical="center"/>
    </xf>
    <xf numFmtId="0" fontId="3" fillId="0" borderId="110" xfId="13" applyBorder="1">
      <alignment vertical="center"/>
    </xf>
    <xf numFmtId="0" fontId="3" fillId="0" borderId="118" xfId="13" applyBorder="1">
      <alignment vertical="center"/>
    </xf>
    <xf numFmtId="0" fontId="3" fillId="0" borderId="109" xfId="13" applyBorder="1">
      <alignment vertical="center"/>
    </xf>
    <xf numFmtId="49" fontId="8" fillId="8" borderId="1" xfId="7" applyNumberFormat="1" applyFont="1" applyFill="1" applyBorder="1" applyAlignment="1">
      <alignment horizontal="center"/>
    </xf>
    <xf numFmtId="49" fontId="6" fillId="0" borderId="1" xfId="7" applyNumberFormat="1" applyFont="1" applyBorder="1" applyAlignment="1">
      <alignment horizontal="center"/>
    </xf>
    <xf numFmtId="49" fontId="8" fillId="8" borderId="1" xfId="7" quotePrefix="1" applyNumberFormat="1" applyFont="1" applyFill="1" applyBorder="1" applyAlignment="1">
      <alignment horizontal="center"/>
    </xf>
    <xf numFmtId="31" fontId="6" fillId="8" borderId="1" xfId="7" applyNumberFormat="1" applyFont="1" applyFill="1" applyBorder="1" applyAlignment="1">
      <alignment horizontal="center"/>
    </xf>
    <xf numFmtId="49" fontId="6" fillId="8" borderId="1" xfId="7" applyNumberFormat="1" applyFont="1" applyFill="1" applyBorder="1" applyAlignment="1">
      <alignment horizontal="center"/>
    </xf>
    <xf numFmtId="49" fontId="8" fillId="0" borderId="2" xfId="0" applyNumberFormat="1" applyFont="1" applyBorder="1" applyAlignment="1">
      <alignment horizontal="center"/>
    </xf>
    <xf numFmtId="49" fontId="8" fillId="0" borderId="5" xfId="0" applyNumberFormat="1" applyFont="1" applyBorder="1" applyAlignment="1">
      <alignment horizontal="center"/>
    </xf>
    <xf numFmtId="49" fontId="8" fillId="0" borderId="3" xfId="0" applyNumberFormat="1" applyFont="1" applyBorder="1" applyAlignment="1">
      <alignment horizontal="center"/>
    </xf>
    <xf numFmtId="49" fontId="8" fillId="0" borderId="1" xfId="7" applyNumberFormat="1" applyFont="1" applyBorder="1" applyAlignment="1">
      <alignment horizontal="center"/>
    </xf>
    <xf numFmtId="49" fontId="6" fillId="0" borderId="2" xfId="7" applyNumberFormat="1" applyFont="1" applyBorder="1" applyAlignment="1">
      <alignment horizontal="center"/>
    </xf>
    <xf numFmtId="49" fontId="6" fillId="0" borderId="5" xfId="7" applyNumberFormat="1" applyFont="1" applyBorder="1" applyAlignment="1">
      <alignment horizontal="center"/>
    </xf>
    <xf numFmtId="49" fontId="6" fillId="0" borderId="3" xfId="7" applyNumberFormat="1"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xf>
    <xf numFmtId="49" fontId="8" fillId="0" borderId="1" xfId="0" applyNumberFormat="1" applyFont="1" applyBorder="1" applyAlignment="1">
      <alignment horizont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8" fillId="8" borderId="1" xfId="0" applyFont="1" applyFill="1" applyBorder="1" applyAlignment="1">
      <alignment horizontal="center"/>
    </xf>
    <xf numFmtId="49" fontId="8" fillId="0" borderId="1" xfId="7" quotePrefix="1" applyNumberFormat="1" applyFont="1" applyBorder="1" applyAlignment="1">
      <alignment horizont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31" fontId="6" fillId="0" borderId="1" xfId="7" applyNumberFormat="1" applyFont="1" applyBorder="1" applyAlignment="1">
      <alignment horizontal="center"/>
    </xf>
    <xf numFmtId="0" fontId="66" fillId="0" borderId="13" xfId="0" applyFont="1" applyBorder="1" applyAlignment="1">
      <alignment horizontal="center"/>
    </xf>
    <xf numFmtId="0" fontId="33" fillId="0" borderId="22" xfId="3" applyFont="1" applyBorder="1" applyAlignment="1">
      <alignment horizontal="center" vertical="center"/>
    </xf>
    <xf numFmtId="0" fontId="33" fillId="0" borderId="34" xfId="3" applyFont="1" applyBorder="1" applyAlignment="1">
      <alignment horizontal="center" vertical="center"/>
    </xf>
    <xf numFmtId="0" fontId="33" fillId="0" borderId="23" xfId="3" applyFont="1" applyBorder="1" applyAlignment="1">
      <alignment horizontal="center" vertical="center"/>
    </xf>
    <xf numFmtId="0" fontId="33" fillId="0" borderId="24" xfId="3" applyFont="1" applyBorder="1" applyAlignment="1">
      <alignment horizontal="center" vertical="center"/>
    </xf>
    <xf numFmtId="0" fontId="36" fillId="0" borderId="0" xfId="7" applyFont="1" applyAlignment="1">
      <alignment horizontal="center"/>
    </xf>
    <xf numFmtId="0" fontId="8" fillId="0" borderId="9" xfId="7" applyFont="1" applyBorder="1" applyAlignment="1">
      <alignment horizontal="center" vertical="center"/>
    </xf>
    <xf numFmtId="0" fontId="8" fillId="0" borderId="4" xfId="7" applyFont="1" applyBorder="1" applyAlignment="1">
      <alignment horizontal="center" vertical="center"/>
    </xf>
    <xf numFmtId="0" fontId="0" fillId="0" borderId="23" xfId="0" applyBorder="1"/>
    <xf numFmtId="0" fontId="0" fillId="0" borderId="24" xfId="0" applyBorder="1"/>
    <xf numFmtId="0" fontId="8" fillId="0" borderId="1" xfId="7" applyFont="1" applyBorder="1" applyAlignment="1">
      <alignment horizontal="center" vertical="center"/>
    </xf>
    <xf numFmtId="14" fontId="8" fillId="0" borderId="1" xfId="7" applyNumberFormat="1" applyFont="1" applyBorder="1" applyAlignment="1">
      <alignment horizontal="center" vertical="center"/>
    </xf>
    <xf numFmtId="0" fontId="8" fillId="0" borderId="2" xfId="3" applyFont="1" applyBorder="1" applyAlignment="1">
      <alignment horizontal="right" vertical="center"/>
    </xf>
    <xf numFmtId="0" fontId="8" fillId="0" borderId="3" xfId="3" applyFont="1" applyBorder="1" applyAlignment="1">
      <alignment horizontal="right" vertical="center"/>
    </xf>
    <xf numFmtId="38" fontId="8" fillId="0" borderId="2" xfId="5" applyFont="1" applyBorder="1" applyAlignment="1"/>
    <xf numFmtId="38" fontId="8" fillId="0" borderId="3" xfId="5" applyFont="1" applyBorder="1" applyAlignment="1"/>
    <xf numFmtId="177" fontId="8" fillId="0" borderId="1" xfId="7" applyNumberFormat="1" applyFont="1" applyBorder="1" applyAlignment="1">
      <alignment vertical="center"/>
    </xf>
    <xf numFmtId="0" fontId="3" fillId="0" borderId="112" xfId="13" applyBorder="1" applyAlignment="1">
      <alignment horizontal="center" vertical="center"/>
    </xf>
    <xf numFmtId="0" fontId="3" fillId="0" borderId="98" xfId="13" applyBorder="1" applyAlignment="1">
      <alignment horizontal="center" vertical="center"/>
    </xf>
    <xf numFmtId="0" fontId="3" fillId="0" borderId="96" xfId="13" applyBorder="1" applyAlignment="1">
      <alignment horizontal="center" vertical="center"/>
    </xf>
    <xf numFmtId="0" fontId="3" fillId="0" borderId="95" xfId="13" applyBorder="1" applyAlignment="1">
      <alignment horizontal="center" vertical="center"/>
    </xf>
    <xf numFmtId="0" fontId="3" fillId="0" borderId="113" xfId="13" applyBorder="1" applyAlignment="1">
      <alignment horizontal="center" vertical="center"/>
    </xf>
    <xf numFmtId="0" fontId="3" fillId="0" borderId="1" xfId="13" applyBorder="1">
      <alignment vertical="center"/>
    </xf>
    <xf numFmtId="0" fontId="3" fillId="0" borderId="115" xfId="13" applyBorder="1">
      <alignment vertical="center"/>
    </xf>
    <xf numFmtId="0" fontId="3" fillId="0" borderId="100" xfId="13" applyBorder="1" applyAlignment="1">
      <alignment horizontal="center" vertical="center"/>
    </xf>
    <xf numFmtId="0" fontId="3" fillId="0" borderId="6" xfId="13" applyBorder="1" applyAlignment="1">
      <alignment horizontal="center" vertical="center"/>
    </xf>
    <xf numFmtId="0" fontId="3" fillId="0" borderId="7" xfId="13" applyBorder="1" applyAlignment="1">
      <alignment horizontal="center" vertical="center"/>
    </xf>
    <xf numFmtId="0" fontId="3" fillId="0" borderId="32" xfId="13" applyBorder="1" applyAlignment="1">
      <alignment horizontal="center" vertical="center"/>
    </xf>
    <xf numFmtId="0" fontId="3" fillId="0" borderId="0" xfId="13" applyAlignment="1">
      <alignment horizontal="center" vertical="center"/>
    </xf>
    <xf numFmtId="0" fontId="3" fillId="0" borderId="8" xfId="13" applyBorder="1" applyAlignment="1">
      <alignment horizontal="center" vertical="center"/>
    </xf>
    <xf numFmtId="0" fontId="3" fillId="0" borderId="116" xfId="13" applyBorder="1" applyAlignment="1">
      <alignment horizontal="center" vertical="center"/>
    </xf>
    <xf numFmtId="0" fontId="3" fillId="0" borderId="13" xfId="13" applyBorder="1" applyAlignment="1">
      <alignment horizontal="center" vertical="center"/>
    </xf>
    <xf numFmtId="0" fontId="3" fillId="0" borderId="14" xfId="13" applyBorder="1" applyAlignment="1">
      <alignment horizontal="center" vertical="center"/>
    </xf>
    <xf numFmtId="0" fontId="3" fillId="0" borderId="11" xfId="13" applyBorder="1" applyAlignment="1">
      <alignment horizontal="center" vertical="center"/>
    </xf>
    <xf numFmtId="0" fontId="3" fillId="0" borderId="103" xfId="13" applyBorder="1" applyAlignment="1">
      <alignment horizontal="center" vertical="center"/>
    </xf>
    <xf numFmtId="0" fontId="3" fillId="0" borderId="18" xfId="13" applyBorder="1" applyAlignment="1">
      <alignment horizontal="center" vertical="center"/>
    </xf>
    <xf numFmtId="0" fontId="3" fillId="0" borderId="33" xfId="13" applyBorder="1" applyAlignment="1">
      <alignment horizontal="center" vertical="center"/>
    </xf>
    <xf numFmtId="0" fontId="3" fillId="0" borderId="12" xfId="13" applyBorder="1" applyAlignment="1">
      <alignment horizontal="center" vertical="center"/>
    </xf>
    <xf numFmtId="0" fontId="3" fillId="0" borderId="104" xfId="13" applyBorder="1" applyAlignment="1">
      <alignment horizontal="center" vertical="center"/>
    </xf>
    <xf numFmtId="0" fontId="3" fillId="0" borderId="101" xfId="13" applyBorder="1" applyAlignment="1">
      <alignment horizontal="center" vertical="center" wrapText="1"/>
    </xf>
    <xf numFmtId="0" fontId="3" fillId="0" borderId="102" xfId="13" applyBorder="1" applyAlignment="1">
      <alignment horizontal="center" vertical="center" wrapText="1"/>
    </xf>
    <xf numFmtId="0" fontId="3" fillId="0" borderId="105" xfId="13" applyBorder="1" applyAlignment="1">
      <alignment horizontal="center" vertical="center" wrapText="1"/>
    </xf>
    <xf numFmtId="5" fontId="3" fillId="0" borderId="98" xfId="13" applyNumberFormat="1" applyBorder="1">
      <alignment vertical="center"/>
    </xf>
    <xf numFmtId="5" fontId="3" fillId="0" borderId="99" xfId="13" applyNumberFormat="1" applyBorder="1">
      <alignment vertical="center"/>
    </xf>
    <xf numFmtId="5" fontId="3" fillId="0" borderId="13" xfId="13" applyNumberFormat="1" applyBorder="1">
      <alignment vertical="center"/>
    </xf>
    <xf numFmtId="0" fontId="3" fillId="0" borderId="104" xfId="13" applyBorder="1">
      <alignment vertical="center"/>
    </xf>
    <xf numFmtId="0" fontId="3" fillId="0" borderId="106" xfId="13" applyBorder="1" applyAlignment="1">
      <alignment horizontal="center" vertical="center"/>
    </xf>
    <xf numFmtId="0" fontId="3" fillId="0" borderId="102" xfId="13" applyBorder="1" applyAlignment="1">
      <alignment horizontal="center" vertical="center"/>
    </xf>
    <xf numFmtId="0" fontId="3" fillId="0" borderId="108" xfId="13" applyBorder="1" applyAlignment="1">
      <alignment horizontal="center" vertical="center"/>
    </xf>
    <xf numFmtId="5" fontId="3" fillId="0" borderId="5" xfId="13" applyNumberFormat="1" applyBorder="1">
      <alignment vertical="center"/>
    </xf>
    <xf numFmtId="0" fontId="3" fillId="0" borderId="107" xfId="13" applyBorder="1">
      <alignment vertical="center"/>
    </xf>
    <xf numFmtId="5" fontId="3" fillId="0" borderId="110" xfId="13" applyNumberFormat="1" applyBorder="1">
      <alignment vertical="center"/>
    </xf>
    <xf numFmtId="0" fontId="3" fillId="0" borderId="111" xfId="13" applyBorder="1">
      <alignment vertical="center"/>
    </xf>
    <xf numFmtId="0" fontId="3" fillId="19" borderId="1" xfId="13" applyFill="1" applyBorder="1">
      <alignment vertical="center"/>
    </xf>
    <xf numFmtId="49" fontId="3" fillId="19" borderId="1" xfId="13" applyNumberFormat="1" applyFill="1" applyBorder="1">
      <alignment vertical="center"/>
    </xf>
    <xf numFmtId="0" fontId="3" fillId="19" borderId="2" xfId="13" applyFill="1" applyBorder="1">
      <alignment vertical="center"/>
    </xf>
    <xf numFmtId="0" fontId="3" fillId="19" borderId="5" xfId="13" applyFill="1" applyBorder="1">
      <alignment vertical="center"/>
    </xf>
    <xf numFmtId="0" fontId="3" fillId="19" borderId="3" xfId="13" applyFill="1" applyBorder="1">
      <alignment vertical="center"/>
    </xf>
    <xf numFmtId="0" fontId="3" fillId="19" borderId="2" xfId="13" applyFill="1" applyBorder="1" applyAlignment="1">
      <alignment horizontal="left" vertical="center"/>
    </xf>
    <xf numFmtId="0" fontId="3" fillId="19" borderId="5" xfId="13" applyFill="1" applyBorder="1" applyAlignment="1">
      <alignment horizontal="left" vertical="center"/>
    </xf>
    <xf numFmtId="0" fontId="3" fillId="19" borderId="3" xfId="13" applyFill="1" applyBorder="1" applyAlignment="1">
      <alignment horizontal="left" vertical="center"/>
    </xf>
    <xf numFmtId="49" fontId="3" fillId="19" borderId="3" xfId="13" applyNumberFormat="1" applyFill="1" applyBorder="1">
      <alignment vertical="center"/>
    </xf>
    <xf numFmtId="49" fontId="3" fillId="19" borderId="2" xfId="13" applyNumberFormat="1" applyFill="1" applyBorder="1">
      <alignment vertical="center"/>
    </xf>
    <xf numFmtId="187" fontId="3" fillId="19" borderId="2" xfId="13" applyNumberFormat="1" applyFill="1" applyBorder="1" applyAlignment="1">
      <alignment horizontal="left" vertical="center"/>
    </xf>
    <xf numFmtId="187" fontId="3" fillId="19" borderId="5" xfId="13" applyNumberFormat="1" applyFill="1" applyBorder="1" applyAlignment="1">
      <alignment horizontal="left" vertical="center"/>
    </xf>
    <xf numFmtId="0" fontId="73" fillId="16" borderId="43" xfId="13" quotePrefix="1" applyFont="1" applyFill="1" applyBorder="1" applyAlignment="1">
      <alignment horizontal="left" vertical="center"/>
    </xf>
    <xf numFmtId="0" fontId="73" fillId="16" borderId="41" xfId="13" quotePrefix="1" applyFont="1" applyFill="1" applyBorder="1" applyAlignment="1">
      <alignment horizontal="left" vertical="center"/>
    </xf>
    <xf numFmtId="0" fontId="73" fillId="16" borderId="62" xfId="13" quotePrefix="1" applyFont="1" applyFill="1" applyBorder="1" applyAlignment="1">
      <alignment horizontal="left" vertical="center"/>
    </xf>
    <xf numFmtId="0" fontId="3" fillId="16" borderId="43" xfId="13" quotePrefix="1" applyFill="1" applyBorder="1">
      <alignment vertical="center"/>
    </xf>
    <xf numFmtId="0" fontId="3" fillId="16" borderId="41" xfId="13" applyFill="1" applyBorder="1">
      <alignment vertical="center"/>
    </xf>
    <xf numFmtId="0" fontId="3" fillId="16" borderId="62" xfId="13" applyFill="1" applyBorder="1">
      <alignment vertical="center"/>
    </xf>
    <xf numFmtId="0" fontId="3" fillId="16" borderId="65" xfId="13" quotePrefix="1" applyFill="1" applyBorder="1">
      <alignment vertical="center"/>
    </xf>
    <xf numFmtId="0" fontId="3" fillId="16" borderId="30" xfId="13" quotePrefix="1" applyFill="1" applyBorder="1">
      <alignment vertical="center"/>
    </xf>
    <xf numFmtId="0" fontId="3" fillId="16" borderId="28" xfId="13" quotePrefix="1" applyFill="1" applyBorder="1">
      <alignment vertical="center"/>
    </xf>
    <xf numFmtId="0" fontId="3" fillId="16" borderId="43" xfId="13" applyFill="1" applyBorder="1">
      <alignment vertical="center"/>
    </xf>
    <xf numFmtId="0" fontId="73" fillId="16" borderId="65" xfId="13" quotePrefix="1" applyFont="1" applyFill="1" applyBorder="1">
      <alignment vertical="center"/>
    </xf>
    <xf numFmtId="0" fontId="73" fillId="16" borderId="30" xfId="13" quotePrefix="1" applyFont="1" applyFill="1" applyBorder="1">
      <alignment vertical="center"/>
    </xf>
    <xf numFmtId="0" fontId="73" fillId="16" borderId="28" xfId="13" quotePrefix="1" applyFont="1" applyFill="1" applyBorder="1">
      <alignment vertical="center"/>
    </xf>
    <xf numFmtId="0" fontId="3" fillId="16" borderId="59" xfId="13" quotePrefix="1" applyFill="1" applyBorder="1">
      <alignment vertical="center"/>
    </xf>
    <xf numFmtId="0" fontId="3" fillId="16" borderId="31" xfId="13" quotePrefix="1" applyFill="1" applyBorder="1">
      <alignment vertical="center"/>
    </xf>
    <xf numFmtId="0" fontId="3" fillId="16" borderId="26" xfId="13" quotePrefix="1" applyFill="1" applyBorder="1">
      <alignment vertical="center"/>
    </xf>
    <xf numFmtId="0" fontId="86" fillId="0" borderId="32" xfId="13" applyFont="1" applyBorder="1" applyAlignment="1">
      <alignment horizontal="left" vertical="top" wrapText="1"/>
    </xf>
    <xf numFmtId="0" fontId="73" fillId="16" borderId="66" xfId="13" applyFont="1" applyFill="1" applyBorder="1">
      <alignment vertical="center"/>
    </xf>
    <xf numFmtId="0" fontId="73" fillId="16" borderId="67" xfId="13" applyFont="1" applyFill="1" applyBorder="1">
      <alignment vertical="center"/>
    </xf>
    <xf numFmtId="0" fontId="73" fillId="16" borderId="68" xfId="13" applyFont="1" applyFill="1" applyBorder="1">
      <alignment vertical="center"/>
    </xf>
    <xf numFmtId="0" fontId="3" fillId="0" borderId="53" xfId="13" applyBorder="1" applyAlignment="1">
      <alignment horizontal="center" vertical="center"/>
    </xf>
    <xf numFmtId="0" fontId="3" fillId="0" borderId="54" xfId="13" applyBorder="1" applyAlignment="1">
      <alignment horizontal="center" vertical="center"/>
    </xf>
    <xf numFmtId="0" fontId="3" fillId="0" borderId="55" xfId="13" applyBorder="1" applyAlignment="1">
      <alignment horizontal="center" vertical="center"/>
    </xf>
    <xf numFmtId="0" fontId="3" fillId="16" borderId="18" xfId="13" quotePrefix="1" applyFill="1" applyBorder="1">
      <alignment vertical="center"/>
    </xf>
    <xf numFmtId="0" fontId="3" fillId="16" borderId="0" xfId="13" applyFill="1">
      <alignment vertical="center"/>
    </xf>
    <xf numFmtId="0" fontId="3" fillId="16" borderId="33" xfId="13" applyFill="1" applyBorder="1">
      <alignment vertical="center"/>
    </xf>
    <xf numFmtId="0" fontId="3" fillId="16" borderId="41" xfId="13" quotePrefix="1" applyFill="1" applyBorder="1">
      <alignment vertical="center"/>
    </xf>
    <xf numFmtId="0" fontId="3" fillId="16" borderId="62" xfId="13" quotePrefix="1" applyFill="1" applyBorder="1">
      <alignment vertical="center"/>
    </xf>
    <xf numFmtId="0" fontId="73" fillId="20" borderId="43" xfId="13" quotePrefix="1" applyFont="1" applyFill="1" applyBorder="1">
      <alignment vertical="center"/>
    </xf>
    <xf numFmtId="0" fontId="73" fillId="20" borderId="41" xfId="13" quotePrefix="1" applyFont="1" applyFill="1" applyBorder="1">
      <alignment vertical="center"/>
    </xf>
    <xf numFmtId="0" fontId="73" fillId="20" borderId="62" xfId="13" quotePrefix="1" applyFont="1" applyFill="1" applyBorder="1">
      <alignment vertical="center"/>
    </xf>
    <xf numFmtId="0" fontId="73" fillId="20" borderId="66" xfId="13" quotePrefix="1" applyFont="1" applyFill="1" applyBorder="1">
      <alignment vertical="center"/>
    </xf>
    <xf numFmtId="0" fontId="73" fillId="20" borderId="67" xfId="13" quotePrefix="1" applyFont="1" applyFill="1" applyBorder="1">
      <alignment vertical="center"/>
    </xf>
    <xf numFmtId="0" fontId="73" fillId="20" borderId="68" xfId="13" quotePrefix="1" applyFont="1" applyFill="1" applyBorder="1">
      <alignment vertical="center"/>
    </xf>
    <xf numFmtId="0" fontId="3" fillId="16" borderId="71" xfId="13" quotePrefix="1" applyFill="1" applyBorder="1">
      <alignment vertical="center"/>
    </xf>
    <xf numFmtId="0" fontId="3" fillId="16" borderId="72" xfId="13" quotePrefix="1" applyFill="1" applyBorder="1">
      <alignment vertical="center"/>
    </xf>
    <xf numFmtId="0" fontId="3" fillId="16" borderId="73" xfId="13" quotePrefix="1" applyFill="1" applyBorder="1">
      <alignment vertical="center"/>
    </xf>
    <xf numFmtId="0" fontId="3" fillId="0" borderId="56" xfId="13" applyBorder="1" applyAlignment="1">
      <alignment horizontal="center" vertical="center"/>
    </xf>
    <xf numFmtId="0" fontId="3" fillId="0" borderId="60" xfId="13" applyBorder="1" applyAlignment="1">
      <alignment horizontal="center" vertical="center"/>
    </xf>
    <xf numFmtId="0" fontId="3" fillId="0" borderId="63" xfId="13" applyBorder="1" applyAlignment="1">
      <alignment horizontal="center" vertical="center"/>
    </xf>
    <xf numFmtId="0" fontId="73" fillId="20" borderId="41" xfId="13" applyFont="1" applyFill="1" applyBorder="1">
      <alignment vertical="center"/>
    </xf>
    <xf numFmtId="0" fontId="73" fillId="20" borderId="62" xfId="13" applyFont="1" applyFill="1" applyBorder="1">
      <alignment vertical="center"/>
    </xf>
    <xf numFmtId="0" fontId="3" fillId="20" borderId="43" xfId="13" quotePrefix="1" applyFill="1" applyBorder="1">
      <alignment vertical="center"/>
    </xf>
    <xf numFmtId="0" fontId="3" fillId="20" borderId="41" xfId="13" applyFill="1" applyBorder="1">
      <alignment vertical="center"/>
    </xf>
    <xf numFmtId="0" fontId="3" fillId="20" borderId="62" xfId="13" applyFill="1" applyBorder="1">
      <alignment vertical="center"/>
    </xf>
    <xf numFmtId="0" fontId="73" fillId="21" borderId="43" xfId="13" quotePrefix="1" applyFont="1" applyFill="1" applyBorder="1">
      <alignment vertical="center"/>
    </xf>
    <xf numFmtId="0" fontId="73" fillId="21" borderId="41" xfId="13" quotePrefix="1" applyFont="1" applyFill="1" applyBorder="1">
      <alignment vertical="center"/>
    </xf>
    <xf numFmtId="0" fontId="73" fillId="21" borderId="62" xfId="13" quotePrefix="1" applyFont="1" applyFill="1" applyBorder="1">
      <alignment vertical="center"/>
    </xf>
    <xf numFmtId="0" fontId="3" fillId="0" borderId="56" xfId="13" applyBorder="1" applyAlignment="1">
      <alignment horizontal="center" vertical="center" wrapText="1"/>
    </xf>
    <xf numFmtId="0" fontId="3" fillId="0" borderId="60" xfId="13" applyBorder="1" applyAlignment="1">
      <alignment horizontal="center" vertical="center" wrapText="1"/>
    </xf>
    <xf numFmtId="0" fontId="3" fillId="0" borderId="63" xfId="13" applyBorder="1" applyAlignment="1">
      <alignment horizontal="center" vertical="center" wrapText="1"/>
    </xf>
    <xf numFmtId="0" fontId="3" fillId="20" borderId="43" xfId="13" applyFill="1" applyBorder="1">
      <alignment vertical="center"/>
    </xf>
    <xf numFmtId="0" fontId="3" fillId="20" borderId="65" xfId="13" quotePrefix="1" applyFill="1" applyBorder="1">
      <alignment vertical="center"/>
    </xf>
    <xf numFmtId="0" fontId="3" fillId="20" borderId="30" xfId="13" applyFill="1" applyBorder="1">
      <alignment vertical="center"/>
    </xf>
    <xf numFmtId="0" fontId="3" fillId="20" borderId="28" xfId="13" applyFill="1" applyBorder="1">
      <alignment vertical="center"/>
    </xf>
    <xf numFmtId="0" fontId="73" fillId="16" borderId="43" xfId="13" quotePrefix="1" applyFont="1" applyFill="1" applyBorder="1">
      <alignment vertical="center"/>
    </xf>
    <xf numFmtId="0" fontId="73" fillId="16" borderId="41" xfId="13" applyFont="1" applyFill="1" applyBorder="1">
      <alignment vertical="center"/>
    </xf>
    <xf numFmtId="0" fontId="73" fillId="16" borderId="62" xfId="13" applyFont="1" applyFill="1" applyBorder="1">
      <alignment vertical="center"/>
    </xf>
    <xf numFmtId="0" fontId="3" fillId="16" borderId="83" xfId="13" quotePrefix="1" applyFill="1" applyBorder="1">
      <alignment vertical="center"/>
    </xf>
    <xf numFmtId="0" fontId="3" fillId="16" borderId="84" xfId="13" quotePrefix="1" applyFill="1" applyBorder="1">
      <alignment vertical="center"/>
    </xf>
    <xf numFmtId="0" fontId="3" fillId="16" borderId="85" xfId="13" quotePrefix="1" applyFill="1" applyBorder="1">
      <alignment vertical="center"/>
    </xf>
    <xf numFmtId="0" fontId="3" fillId="16" borderId="86" xfId="13" quotePrefix="1" applyFill="1" applyBorder="1">
      <alignment vertical="center"/>
    </xf>
    <xf numFmtId="0" fontId="3" fillId="16" borderId="87" xfId="13" quotePrefix="1" applyFill="1" applyBorder="1">
      <alignment vertical="center"/>
    </xf>
    <xf numFmtId="0" fontId="3" fillId="16" borderId="88" xfId="13" quotePrefix="1" applyFill="1" applyBorder="1">
      <alignment vertical="center"/>
    </xf>
    <xf numFmtId="0" fontId="73" fillId="16" borderId="41" xfId="13" quotePrefix="1" applyFont="1" applyFill="1" applyBorder="1">
      <alignment vertical="center"/>
    </xf>
    <xf numFmtId="0" fontId="73" fillId="16" borderId="62" xfId="13" quotePrefix="1" applyFont="1" applyFill="1" applyBorder="1">
      <alignment vertical="center"/>
    </xf>
    <xf numFmtId="0" fontId="76" fillId="16" borderId="43" xfId="13" quotePrefix="1" applyFont="1" applyFill="1" applyBorder="1">
      <alignment vertical="center"/>
    </xf>
    <xf numFmtId="0" fontId="76" fillId="16" borderId="41" xfId="13" quotePrefix="1" applyFont="1" applyFill="1" applyBorder="1">
      <alignment vertical="center"/>
    </xf>
    <xf numFmtId="0" fontId="76" fillId="16" borderId="62" xfId="13" quotePrefix="1" applyFont="1" applyFill="1" applyBorder="1">
      <alignment vertical="center"/>
    </xf>
    <xf numFmtId="0" fontId="73" fillId="16" borderId="66" xfId="13" quotePrefix="1" applyFont="1" applyFill="1" applyBorder="1">
      <alignment vertical="center"/>
    </xf>
    <xf numFmtId="0" fontId="73" fillId="16" borderId="67" xfId="13" quotePrefix="1" applyFont="1" applyFill="1" applyBorder="1">
      <alignment vertical="center"/>
    </xf>
    <xf numFmtId="0" fontId="73" fillId="16" borderId="68" xfId="13" quotePrefix="1" applyFont="1" applyFill="1" applyBorder="1">
      <alignment vertical="center"/>
    </xf>
    <xf numFmtId="0" fontId="3" fillId="0" borderId="16" xfId="13" applyBorder="1">
      <alignment vertical="center"/>
    </xf>
    <xf numFmtId="0" fontId="73" fillId="16" borderId="65" xfId="13" applyFont="1" applyFill="1" applyBorder="1">
      <alignment vertical="center"/>
    </xf>
    <xf numFmtId="0" fontId="73" fillId="16" borderId="30" xfId="13" applyFont="1" applyFill="1" applyBorder="1">
      <alignment vertical="center"/>
    </xf>
    <xf numFmtId="0" fontId="73" fillId="16" borderId="28" xfId="13" applyFont="1" applyFill="1" applyBorder="1">
      <alignment vertical="center"/>
    </xf>
    <xf numFmtId="0" fontId="3" fillId="22" borderId="43" xfId="13" quotePrefix="1" applyFill="1" applyBorder="1">
      <alignment vertical="center"/>
    </xf>
    <xf numFmtId="0" fontId="3" fillId="22" borderId="41" xfId="13" applyFill="1" applyBorder="1">
      <alignment vertical="center"/>
    </xf>
    <xf numFmtId="0" fontId="3" fillId="22" borderId="62" xfId="13" applyFill="1" applyBorder="1">
      <alignment vertical="center"/>
    </xf>
    <xf numFmtId="0" fontId="3" fillId="23" borderId="43" xfId="13" quotePrefix="1" applyFill="1" applyBorder="1">
      <alignment vertical="center"/>
    </xf>
    <xf numFmtId="0" fontId="3" fillId="23" borderId="41" xfId="13" applyFill="1" applyBorder="1">
      <alignment vertical="center"/>
    </xf>
    <xf numFmtId="0" fontId="3" fillId="23" borderId="62" xfId="13" applyFill="1" applyBorder="1">
      <alignment vertical="center"/>
    </xf>
    <xf numFmtId="0" fontId="73" fillId="20" borderId="86" xfId="13" quotePrefix="1" applyFont="1" applyFill="1" applyBorder="1">
      <alignment vertical="center"/>
    </xf>
    <xf numFmtId="0" fontId="73" fillId="20" borderId="87" xfId="13" quotePrefix="1" applyFont="1" applyFill="1" applyBorder="1">
      <alignment vertical="center"/>
    </xf>
    <xf numFmtId="0" fontId="73" fillId="20" borderId="88" xfId="13" quotePrefix="1" applyFont="1" applyFill="1" applyBorder="1">
      <alignment vertical="center"/>
    </xf>
    <xf numFmtId="0" fontId="3" fillId="0" borderId="0" xfId="13">
      <alignment vertical="center"/>
    </xf>
    <xf numFmtId="0" fontId="73" fillId="16" borderId="86" xfId="13" quotePrefix="1" applyFont="1" applyFill="1" applyBorder="1">
      <alignment vertical="center"/>
    </xf>
    <xf numFmtId="0" fontId="73" fillId="16" borderId="87" xfId="13" applyFont="1" applyFill="1" applyBorder="1">
      <alignment vertical="center"/>
    </xf>
    <xf numFmtId="0" fontId="73" fillId="16" borderId="88" xfId="13" applyFont="1" applyFill="1" applyBorder="1">
      <alignment vertical="center"/>
    </xf>
    <xf numFmtId="0" fontId="3" fillId="0" borderId="97" xfId="13" applyBorder="1" applyAlignment="1">
      <alignment horizontal="center" vertical="center"/>
    </xf>
    <xf numFmtId="0" fontId="3" fillId="0" borderId="99" xfId="13" applyBorder="1" applyAlignment="1">
      <alignment horizontal="center" vertical="center"/>
    </xf>
    <xf numFmtId="0" fontId="3" fillId="24" borderId="43" xfId="13" quotePrefix="1" applyFill="1" applyBorder="1">
      <alignment vertical="center"/>
    </xf>
    <xf numFmtId="0" fontId="3" fillId="24" borderId="41" xfId="13" applyFill="1" applyBorder="1">
      <alignment vertical="center"/>
    </xf>
    <xf numFmtId="0" fontId="3" fillId="24" borderId="62" xfId="13" applyFill="1" applyBorder="1">
      <alignment vertical="center"/>
    </xf>
    <xf numFmtId="0" fontId="3" fillId="16" borderId="18" xfId="13" applyFill="1" applyBorder="1">
      <alignment vertical="center"/>
    </xf>
    <xf numFmtId="0" fontId="57" fillId="0" borderId="6" xfId="1" applyFont="1" applyBorder="1" applyAlignment="1">
      <alignment horizontal="center" vertical="center"/>
    </xf>
    <xf numFmtId="0" fontId="58" fillId="0" borderId="6" xfId="1" applyFont="1" applyBorder="1" applyAlignment="1">
      <alignment horizontal="center" vertical="center"/>
    </xf>
    <xf numFmtId="0" fontId="58" fillId="0" borderId="0" xfId="1" applyFont="1" applyAlignment="1">
      <alignment horizontal="center" vertical="center"/>
    </xf>
    <xf numFmtId="49" fontId="41" fillId="0" borderId="2" xfId="7" applyNumberFormat="1" applyFont="1" applyBorder="1" applyAlignment="1">
      <alignment horizontal="center"/>
    </xf>
    <xf numFmtId="49" fontId="41" fillId="0" borderId="3" xfId="7" applyNumberFormat="1" applyFont="1" applyBorder="1" applyAlignment="1">
      <alignment horizontal="center"/>
    </xf>
    <xf numFmtId="49" fontId="31" fillId="0" borderId="15" xfId="7" applyNumberFormat="1" applyFont="1" applyBorder="1" applyAlignment="1">
      <alignment horizontal="center" vertical="center"/>
    </xf>
    <xf numFmtId="49" fontId="31" fillId="0" borderId="17" xfId="7" applyNumberFormat="1" applyFont="1" applyBorder="1" applyAlignment="1">
      <alignment horizontal="center" vertical="center"/>
    </xf>
    <xf numFmtId="49" fontId="49" fillId="0" borderId="13" xfId="7" applyNumberFormat="1" applyFont="1" applyBorder="1" applyAlignment="1">
      <alignment horizontal="center"/>
    </xf>
    <xf numFmtId="0" fontId="8" fillId="0" borderId="9" xfId="1" applyFont="1" applyBorder="1" applyAlignment="1">
      <alignment horizontal="right" vertical="center"/>
    </xf>
    <xf numFmtId="0" fontId="8" fillId="0" borderId="4" xfId="1" applyFont="1" applyBorder="1" applyAlignment="1">
      <alignment horizontal="right" vertical="center"/>
    </xf>
    <xf numFmtId="0" fontId="8" fillId="0" borderId="11" xfId="1" applyFont="1" applyBorder="1" applyAlignment="1">
      <alignment horizontal="center" vertical="center"/>
    </xf>
    <xf numFmtId="0" fontId="8" fillId="0" borderId="7" xfId="1" applyFont="1" applyBorder="1" applyAlignment="1">
      <alignment horizontal="center" vertical="center"/>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34" fillId="0" borderId="13" xfId="1" applyFont="1" applyBorder="1" applyAlignment="1">
      <alignment horizontal="center" vertical="center"/>
    </xf>
    <xf numFmtId="177" fontId="8" fillId="0" borderId="11" xfId="1" applyNumberFormat="1" applyFont="1" applyBorder="1" applyAlignment="1">
      <alignment horizontal="center" vertical="center"/>
    </xf>
    <xf numFmtId="177" fontId="8" fillId="0" borderId="7" xfId="1" applyNumberFormat="1" applyFont="1" applyBorder="1" applyAlignment="1">
      <alignment horizontal="center" vertical="center"/>
    </xf>
    <xf numFmtId="177" fontId="8" fillId="0" borderId="12" xfId="1" applyNumberFormat="1" applyFont="1" applyBorder="1" applyAlignment="1">
      <alignment horizontal="center" vertical="center"/>
    </xf>
    <xf numFmtId="177" fontId="8" fillId="0" borderId="14" xfId="1" applyNumberFormat="1" applyFont="1" applyBorder="1" applyAlignment="1">
      <alignment horizontal="center" vertical="center"/>
    </xf>
    <xf numFmtId="177" fontId="8" fillId="0" borderId="2" xfId="1" applyNumberFormat="1" applyFont="1" applyBorder="1" applyAlignment="1">
      <alignment horizontal="left" vertical="center" wrapText="1"/>
    </xf>
    <xf numFmtId="177" fontId="8" fillId="0" borderId="3" xfId="1" applyNumberFormat="1" applyFont="1" applyBorder="1" applyAlignment="1">
      <alignment horizontal="left" vertical="center" wrapText="1"/>
    </xf>
    <xf numFmtId="49" fontId="82" fillId="0" borderId="13" xfId="7" applyNumberFormat="1" applyFont="1" applyBorder="1" applyAlignment="1">
      <alignment horizontal="center"/>
    </xf>
    <xf numFmtId="177" fontId="8" fillId="0" borderId="2" xfId="1" applyNumberFormat="1" applyFont="1" applyBorder="1" applyAlignment="1">
      <alignment horizontal="center" vertical="center"/>
    </xf>
    <xf numFmtId="177" fontId="8" fillId="0" borderId="3" xfId="1" applyNumberFormat="1" applyFont="1" applyBorder="1" applyAlignment="1">
      <alignment horizontal="center" vertical="center"/>
    </xf>
    <xf numFmtId="177" fontId="8" fillId="0" borderId="18" xfId="1" applyNumberFormat="1" applyFont="1" applyBorder="1" applyAlignment="1">
      <alignment horizontal="center" vertical="center"/>
    </xf>
    <xf numFmtId="177" fontId="8" fillId="0" borderId="8" xfId="1" applyNumberFormat="1" applyFont="1" applyBorder="1" applyAlignment="1">
      <alignment horizontal="center" vertical="center"/>
    </xf>
    <xf numFmtId="0" fontId="8" fillId="0" borderId="11" xfId="1" applyFont="1" applyBorder="1" applyAlignment="1">
      <alignment horizontal="center" vertical="top"/>
    </xf>
    <xf numFmtId="0" fontId="8" fillId="0" borderId="7" xfId="1" applyFont="1" applyBorder="1" applyAlignment="1">
      <alignment horizontal="center" vertical="top"/>
    </xf>
    <xf numFmtId="0" fontId="8" fillId="0" borderId="12" xfId="1" applyFont="1" applyBorder="1" applyAlignment="1">
      <alignment horizontal="center" vertical="top"/>
    </xf>
    <xf numFmtId="0" fontId="8" fillId="0" borderId="14" xfId="1" applyFont="1" applyBorder="1" applyAlignment="1">
      <alignment horizontal="center" vertical="top"/>
    </xf>
    <xf numFmtId="0" fontId="44" fillId="0" borderId="13" xfId="1" applyFont="1" applyBorder="1" applyAlignment="1">
      <alignment horizontal="center" vertical="center"/>
    </xf>
    <xf numFmtId="49" fontId="41" fillId="8" borderId="2" xfId="7" applyNumberFormat="1" applyFont="1" applyFill="1" applyBorder="1" applyAlignment="1">
      <alignment horizontal="center"/>
    </xf>
    <xf numFmtId="49" fontId="41" fillId="8" borderId="3" xfId="7" applyNumberFormat="1" applyFont="1" applyFill="1" applyBorder="1" applyAlignment="1">
      <alignment horizontal="center"/>
    </xf>
    <xf numFmtId="49" fontId="31" fillId="8" borderId="15" xfId="7" applyNumberFormat="1" applyFont="1" applyFill="1" applyBorder="1" applyAlignment="1">
      <alignment horizontal="center" vertical="center"/>
    </xf>
    <xf numFmtId="49" fontId="31" fillId="8" borderId="17" xfId="7" applyNumberFormat="1" applyFont="1" applyFill="1" applyBorder="1" applyAlignment="1">
      <alignment horizontal="center" vertical="center"/>
    </xf>
    <xf numFmtId="49" fontId="81" fillId="8" borderId="0" xfId="7" applyNumberFormat="1" applyFont="1" applyFill="1" applyAlignment="1">
      <alignment horizontal="center"/>
    </xf>
    <xf numFmtId="177" fontId="8" fillId="8" borderId="12" xfId="7" applyNumberFormat="1" applyFont="1" applyFill="1" applyBorder="1" applyAlignment="1">
      <alignment horizontal="center" vertical="center"/>
    </xf>
    <xf numFmtId="177" fontId="8" fillId="8" borderId="14" xfId="7" applyNumberFormat="1" applyFont="1" applyFill="1" applyBorder="1" applyAlignment="1">
      <alignment horizontal="center" vertical="center"/>
    </xf>
    <xf numFmtId="177" fontId="8" fillId="8" borderId="11" xfId="7" applyNumberFormat="1" applyFont="1" applyFill="1" applyBorder="1" applyAlignment="1">
      <alignment horizontal="center" vertical="center"/>
    </xf>
    <xf numFmtId="177" fontId="8" fillId="8" borderId="7" xfId="7" applyNumberFormat="1" applyFont="1" applyFill="1" applyBorder="1" applyAlignment="1">
      <alignment horizontal="center" vertical="center"/>
    </xf>
    <xf numFmtId="0" fontId="33" fillId="8" borderId="22" xfId="3" applyFont="1" applyFill="1" applyBorder="1" applyAlignment="1">
      <alignment horizontal="center" vertical="center"/>
    </xf>
    <xf numFmtId="0" fontId="33" fillId="8" borderId="23" xfId="3" applyFont="1" applyFill="1" applyBorder="1" applyAlignment="1">
      <alignment horizontal="center" vertical="center"/>
    </xf>
    <xf numFmtId="0" fontId="33" fillId="8" borderId="24" xfId="3" applyFont="1" applyFill="1" applyBorder="1" applyAlignment="1">
      <alignment horizontal="center" vertical="center"/>
    </xf>
    <xf numFmtId="0" fontId="8" fillId="8" borderId="9" xfId="7" applyFont="1" applyFill="1" applyBorder="1" applyAlignment="1">
      <alignment horizontal="right" vertical="center"/>
    </xf>
    <xf numFmtId="0" fontId="8" fillId="8" borderId="4" xfId="7" applyFont="1" applyFill="1" applyBorder="1" applyAlignment="1">
      <alignment horizontal="right" vertical="center"/>
    </xf>
    <xf numFmtId="0" fontId="8" fillId="8" borderId="11" xfId="7" applyFont="1" applyFill="1" applyBorder="1" applyAlignment="1">
      <alignment horizontal="center" vertical="center"/>
    </xf>
    <xf numFmtId="0" fontId="8" fillId="8" borderId="7" xfId="7" applyFont="1" applyFill="1" applyBorder="1" applyAlignment="1">
      <alignment horizontal="center" vertical="center"/>
    </xf>
    <xf numFmtId="0" fontId="8" fillId="8" borderId="12" xfId="7" applyFont="1" applyFill="1" applyBorder="1" applyAlignment="1">
      <alignment horizontal="center" vertical="center"/>
    </xf>
    <xf numFmtId="0" fontId="8" fillId="8" borderId="14" xfId="7" applyFont="1" applyFill="1" applyBorder="1" applyAlignment="1">
      <alignment horizontal="center" vertical="center"/>
    </xf>
    <xf numFmtId="0" fontId="34" fillId="8" borderId="13" xfId="7" applyFont="1" applyFill="1" applyBorder="1" applyAlignment="1">
      <alignment horizontal="center" vertical="center"/>
    </xf>
    <xf numFmtId="49" fontId="8" fillId="0" borderId="2" xfId="7" applyNumberFormat="1" applyFont="1" applyBorder="1" applyAlignment="1">
      <alignment horizontal="center"/>
    </xf>
    <xf numFmtId="49" fontId="8" fillId="0" borderId="3" xfId="7" applyNumberFormat="1" applyFont="1" applyBorder="1" applyAlignment="1">
      <alignment horizontal="center"/>
    </xf>
    <xf numFmtId="49" fontId="8" fillId="0" borderId="11" xfId="7" applyNumberFormat="1" applyFont="1" applyBorder="1" applyAlignment="1">
      <alignment horizontal="center"/>
    </xf>
    <xf numFmtId="49" fontId="8" fillId="0" borderId="7" xfId="7" applyNumberFormat="1" applyFont="1" applyBorder="1" applyAlignment="1">
      <alignment horizontal="center"/>
    </xf>
    <xf numFmtId="49" fontId="8" fillId="0" borderId="0" xfId="7" applyNumberFormat="1" applyFont="1"/>
    <xf numFmtId="49" fontId="7" fillId="0" borderId="0" xfId="7" quotePrefix="1" applyNumberFormat="1" applyFont="1"/>
    <xf numFmtId="49" fontId="7" fillId="0" borderId="0" xfId="7" applyNumberFormat="1" applyFont="1"/>
    <xf numFmtId="49" fontId="41" fillId="0" borderId="5" xfId="7" applyNumberFormat="1" applyFont="1" applyBorder="1" applyAlignment="1">
      <alignment horizontal="right"/>
    </xf>
    <xf numFmtId="49" fontId="41" fillId="0" borderId="3" xfId="7" applyNumberFormat="1" applyFont="1" applyBorder="1" applyAlignment="1">
      <alignment horizontal="right"/>
    </xf>
    <xf numFmtId="49" fontId="8" fillId="0" borderId="6" xfId="7" applyNumberFormat="1" applyFont="1" applyBorder="1" applyAlignment="1">
      <alignment horizontal="center"/>
    </xf>
    <xf numFmtId="0" fontId="8" fillId="0" borderId="11" xfId="7" applyFont="1" applyBorder="1" applyAlignment="1">
      <alignment horizontal="center" vertical="center"/>
    </xf>
    <xf numFmtId="0" fontId="8" fillId="0" borderId="7" xfId="7" applyFont="1" applyBorder="1" applyAlignment="1">
      <alignment horizontal="center" vertical="center"/>
    </xf>
    <xf numFmtId="0" fontId="8" fillId="0" borderId="12" xfId="7" applyFont="1" applyBorder="1" applyAlignment="1">
      <alignment horizontal="center" vertical="center"/>
    </xf>
    <xf numFmtId="0" fontId="8" fillId="0" borderId="14" xfId="7" applyFont="1" applyBorder="1" applyAlignment="1">
      <alignment horizontal="center" vertical="center"/>
    </xf>
    <xf numFmtId="0" fontId="8" fillId="0" borderId="9" xfId="7" applyFont="1" applyBorder="1" applyAlignment="1">
      <alignment horizontal="right" vertical="center"/>
    </xf>
    <xf numFmtId="0" fontId="8" fillId="0" borderId="4" xfId="7" applyFont="1" applyBorder="1" applyAlignment="1">
      <alignment horizontal="right" vertical="center"/>
    </xf>
    <xf numFmtId="49" fontId="31" fillId="0" borderId="15" xfId="1" applyNumberFormat="1" applyFont="1" applyBorder="1" applyAlignment="1">
      <alignment horizontal="center"/>
    </xf>
    <xf numFmtId="49" fontId="31" fillId="0" borderId="16" xfId="1" applyNumberFormat="1" applyFont="1" applyBorder="1" applyAlignment="1">
      <alignment horizontal="center"/>
    </xf>
    <xf numFmtId="49" fontId="31" fillId="0" borderId="17" xfId="1" applyNumberFormat="1" applyFont="1" applyBorder="1" applyAlignment="1">
      <alignment horizontal="center"/>
    </xf>
    <xf numFmtId="38" fontId="8" fillId="0" borderId="9" xfId="5" applyFont="1" applyBorder="1" applyAlignment="1">
      <alignment horizontal="center" vertical="center"/>
    </xf>
    <xf numFmtId="38" fontId="8" fillId="0" borderId="4" xfId="5" applyFont="1" applyBorder="1" applyAlignment="1">
      <alignment horizontal="center" vertical="center"/>
    </xf>
    <xf numFmtId="0" fontId="8" fillId="0" borderId="9" xfId="7" applyFont="1" applyBorder="1" applyAlignment="1">
      <alignment horizontal="center" vertical="center" wrapText="1"/>
    </xf>
    <xf numFmtId="0" fontId="8" fillId="0" borderId="4" xfId="7" applyFont="1" applyBorder="1" applyAlignment="1">
      <alignment horizontal="center" vertical="center" wrapText="1"/>
    </xf>
    <xf numFmtId="0" fontId="8" fillId="0" borderId="9" xfId="7" quotePrefix="1" applyFont="1" applyBorder="1" applyAlignment="1">
      <alignment horizontal="center" vertical="center"/>
    </xf>
    <xf numFmtId="0" fontId="8" fillId="0" borderId="4" xfId="7" quotePrefix="1" applyFont="1" applyBorder="1" applyAlignment="1">
      <alignment horizontal="center" vertical="center"/>
    </xf>
    <xf numFmtId="49" fontId="31" fillId="0" borderId="15" xfId="7" applyNumberFormat="1" applyFont="1" applyBorder="1" applyAlignment="1">
      <alignment horizontal="center"/>
    </xf>
    <xf numFmtId="49" fontId="31" fillId="0" borderId="16" xfId="7" applyNumberFormat="1" applyFont="1" applyBorder="1" applyAlignment="1">
      <alignment horizontal="center"/>
    </xf>
    <xf numFmtId="49" fontId="31" fillId="0" borderId="17" xfId="7" applyNumberFormat="1" applyFont="1" applyBorder="1" applyAlignment="1">
      <alignment horizontal="center"/>
    </xf>
    <xf numFmtId="49" fontId="31" fillId="0" borderId="15" xfId="7" applyNumberFormat="1" applyFont="1" applyBorder="1"/>
    <xf numFmtId="49" fontId="31" fillId="0" borderId="16" xfId="7" applyNumberFormat="1" applyFont="1" applyBorder="1"/>
    <xf numFmtId="49" fontId="31" fillId="0" borderId="17" xfId="7" applyNumberFormat="1" applyFont="1" applyBorder="1"/>
    <xf numFmtId="49" fontId="16" fillId="8" borderId="5" xfId="7" applyNumberFormat="1" applyFont="1" applyFill="1" applyBorder="1" applyAlignment="1">
      <alignment horizontal="left" vertical="top" wrapText="1"/>
    </xf>
    <xf numFmtId="0" fontId="16" fillId="8" borderId="5" xfId="7" applyFont="1" applyFill="1" applyBorder="1" applyAlignment="1">
      <alignment vertical="top" wrapText="1"/>
    </xf>
    <xf numFmtId="49" fontId="18" fillId="8" borderId="5" xfId="7" applyNumberFormat="1" applyFont="1" applyFill="1" applyBorder="1"/>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49" fontId="16" fillId="8" borderId="13" xfId="7" applyNumberFormat="1" applyFont="1" applyFill="1" applyBorder="1" applyAlignment="1">
      <alignment vertical="top" wrapText="1"/>
    </xf>
    <xf numFmtId="0" fontId="16" fillId="8" borderId="13" xfId="7" applyFont="1" applyFill="1" applyBorder="1" applyAlignment="1">
      <alignment vertical="top" wrapText="1"/>
    </xf>
    <xf numFmtId="49" fontId="18" fillId="8" borderId="13" xfId="7" quotePrefix="1" applyNumberFormat="1" applyFont="1" applyFill="1" applyBorder="1"/>
    <xf numFmtId="49" fontId="18" fillId="8" borderId="13" xfId="7" applyNumberFormat="1" applyFont="1" applyFill="1" applyBorder="1"/>
    <xf numFmtId="49" fontId="18" fillId="8" borderId="5" xfId="7" applyNumberFormat="1" applyFont="1" applyFill="1" applyBorder="1" applyAlignment="1">
      <alignment horizontal="left"/>
    </xf>
    <xf numFmtId="49" fontId="16" fillId="8" borderId="13" xfId="7" quotePrefix="1" applyNumberFormat="1" applyFont="1" applyFill="1" applyBorder="1" applyAlignment="1">
      <alignment vertical="top"/>
    </xf>
    <xf numFmtId="0" fontId="16" fillId="8" borderId="13" xfId="7" applyFont="1" applyFill="1" applyBorder="1" applyAlignment="1">
      <alignment vertical="top"/>
    </xf>
    <xf numFmtId="49" fontId="21" fillId="8" borderId="0" xfId="7" applyNumberFormat="1" applyFont="1" applyFill="1" applyAlignment="1">
      <alignment horizontal="center"/>
    </xf>
    <xf numFmtId="49" fontId="18" fillId="8" borderId="0" xfId="7" applyNumberFormat="1" applyFont="1" applyFill="1"/>
    <xf numFmtId="49" fontId="23" fillId="8" borderId="5" xfId="7" quotePrefix="1" applyNumberFormat="1" applyFont="1" applyFill="1" applyBorder="1"/>
    <xf numFmtId="49" fontId="23" fillId="8" borderId="5" xfId="7" applyNumberFormat="1" applyFont="1" applyFill="1" applyBorder="1"/>
    <xf numFmtId="49" fontId="18" fillId="8" borderId="9" xfId="7" applyNumberFormat="1" applyFont="1" applyFill="1" applyBorder="1" applyAlignment="1">
      <alignment horizontal="center" vertical="center"/>
    </xf>
    <xf numFmtId="49" fontId="18" fillId="8" borderId="4" xfId="7" applyNumberFormat="1" applyFont="1" applyFill="1" applyBorder="1" applyAlignment="1">
      <alignment horizontal="center" vertical="center"/>
    </xf>
    <xf numFmtId="177" fontId="25" fillId="8" borderId="9" xfId="3" applyNumberFormat="1" applyFont="1" applyFill="1" applyBorder="1" applyAlignment="1">
      <alignment horizontal="center" vertical="center" wrapText="1"/>
    </xf>
    <xf numFmtId="177" fontId="25" fillId="8" borderId="4" xfId="3" applyNumberFormat="1" applyFont="1" applyFill="1" applyBorder="1" applyAlignment="1">
      <alignment horizontal="center" vertical="center" wrapText="1"/>
    </xf>
    <xf numFmtId="178" fontId="8" fillId="0" borderId="9" xfId="7" applyNumberFormat="1" applyFont="1" applyBorder="1" applyAlignment="1">
      <alignment horizontal="center" vertical="center"/>
    </xf>
    <xf numFmtId="178" fontId="8" fillId="0" borderId="4" xfId="7" applyNumberFormat="1" applyFont="1" applyBorder="1" applyAlignment="1">
      <alignment horizontal="center" vertical="center"/>
    </xf>
    <xf numFmtId="38" fontId="8" fillId="0" borderId="9" xfId="5" applyFont="1" applyFill="1" applyBorder="1" applyAlignment="1">
      <alignment horizontal="center" vertical="center"/>
    </xf>
    <xf numFmtId="38" fontId="8" fillId="0" borderId="4" xfId="5" applyFont="1" applyFill="1" applyBorder="1" applyAlignment="1">
      <alignment horizontal="center" vertical="center"/>
    </xf>
    <xf numFmtId="9" fontId="8" fillId="0" borderId="9" xfId="2" applyFont="1" applyFill="1" applyBorder="1" applyAlignment="1">
      <alignment horizontal="center" wrapText="1"/>
    </xf>
    <xf numFmtId="9" fontId="8" fillId="0" borderId="4" xfId="2" applyFont="1" applyFill="1" applyBorder="1" applyAlignment="1">
      <alignment horizontal="center"/>
    </xf>
    <xf numFmtId="0" fontId="43" fillId="0" borderId="0" xfId="0" applyFont="1" applyAlignment="1">
      <alignment horizontal="center"/>
    </xf>
    <xf numFmtId="0" fontId="8" fillId="0" borderId="2" xfId="7" applyFont="1" applyBorder="1" applyAlignment="1">
      <alignment horizontal="center" vertical="center"/>
    </xf>
    <xf numFmtId="0" fontId="8" fillId="0" borderId="5" xfId="7" applyFont="1" applyBorder="1" applyAlignment="1">
      <alignment horizontal="center" vertical="center"/>
    </xf>
    <xf numFmtId="0" fontId="8" fillId="0" borderId="3" xfId="7" applyFont="1" applyBorder="1" applyAlignment="1">
      <alignment horizontal="center" vertical="center"/>
    </xf>
    <xf numFmtId="0" fontId="6" fillId="0" borderId="9" xfId="7" applyFont="1" applyBorder="1" applyAlignment="1">
      <alignment horizontal="center" vertical="center"/>
    </xf>
    <xf numFmtId="0" fontId="6" fillId="0" borderId="4" xfId="7" applyFont="1" applyBorder="1" applyAlignment="1">
      <alignment horizontal="center" vertical="center"/>
    </xf>
    <xf numFmtId="0" fontId="18" fillId="0" borderId="11" xfId="7" applyFont="1" applyBorder="1" applyAlignment="1">
      <alignment horizontal="center" vertical="center"/>
    </xf>
    <xf numFmtId="0" fontId="18" fillId="0" borderId="7" xfId="7" applyFont="1" applyBorder="1" applyAlignment="1">
      <alignment horizontal="center" vertical="center"/>
    </xf>
    <xf numFmtId="0" fontId="18" fillId="0" borderId="12" xfId="7" applyFont="1" applyBorder="1" applyAlignment="1">
      <alignment horizontal="center" vertical="center"/>
    </xf>
    <xf numFmtId="0" fontId="18" fillId="0" borderId="14" xfId="7" applyFont="1" applyBorder="1" applyAlignment="1">
      <alignment horizontal="center" vertical="center"/>
    </xf>
    <xf numFmtId="49" fontId="10" fillId="0" borderId="15" xfId="1" applyNumberFormat="1" applyFont="1" applyBorder="1" applyAlignment="1">
      <alignment horizontal="center"/>
    </xf>
    <xf numFmtId="49" fontId="10" fillId="0" borderId="16" xfId="1" applyNumberFormat="1" applyFont="1" applyBorder="1" applyAlignment="1">
      <alignment horizontal="center"/>
    </xf>
    <xf numFmtId="49" fontId="10" fillId="0" borderId="17" xfId="1" applyNumberFormat="1" applyFont="1" applyBorder="1" applyAlignment="1">
      <alignment horizontal="center"/>
    </xf>
    <xf numFmtId="0" fontId="18" fillId="0" borderId="9" xfId="7" applyFont="1" applyBorder="1" applyAlignment="1">
      <alignment horizontal="right" vertical="center"/>
    </xf>
    <xf numFmtId="0" fontId="18" fillId="0" borderId="4" xfId="7" applyFont="1" applyBorder="1" applyAlignment="1">
      <alignment horizontal="right" vertical="center"/>
    </xf>
    <xf numFmtId="0" fontId="12" fillId="0" borderId="9" xfId="7" applyFont="1" applyBorder="1" applyAlignment="1">
      <alignment horizontal="center" vertical="center"/>
    </xf>
    <xf numFmtId="0" fontId="12" fillId="0" borderId="4" xfId="7" applyFont="1" applyBorder="1" applyAlignment="1">
      <alignment horizontal="center" vertical="center"/>
    </xf>
    <xf numFmtId="0" fontId="18" fillId="0" borderId="9" xfId="7" applyFont="1" applyBorder="1" applyAlignment="1">
      <alignment horizontal="center" vertical="center"/>
    </xf>
    <xf numFmtId="0" fontId="18" fillId="0" borderId="4" xfId="7" applyFont="1" applyBorder="1" applyAlignment="1">
      <alignment horizontal="center" vertical="center"/>
    </xf>
    <xf numFmtId="38" fontId="18" fillId="0" borderId="9" xfId="5" applyFont="1" applyBorder="1" applyAlignment="1">
      <alignment horizontal="center" vertical="center"/>
    </xf>
    <xf numFmtId="38" fontId="18" fillId="0" borderId="4" xfId="5" applyFont="1" applyBorder="1" applyAlignment="1">
      <alignment horizontal="center" vertical="center"/>
    </xf>
    <xf numFmtId="0" fontId="18" fillId="0" borderId="9" xfId="7" quotePrefix="1" applyFont="1" applyBorder="1" applyAlignment="1">
      <alignment horizontal="center" vertical="center"/>
    </xf>
    <xf numFmtId="0" fontId="0" fillId="4" borderId="1" xfId="0" applyFill="1" applyBorder="1" applyAlignment="1">
      <alignment horizontal="center" vertical="top"/>
    </xf>
    <xf numFmtId="0" fontId="0" fillId="4" borderId="1" xfId="0" applyFill="1" applyBorder="1" applyAlignment="1">
      <alignment horizontal="center"/>
    </xf>
    <xf numFmtId="0" fontId="0" fillId="17" borderId="1" xfId="0" applyFill="1" applyBorder="1" applyAlignment="1">
      <alignment horizontal="center"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0" fillId="12" borderId="1" xfId="0" applyFill="1" applyBorder="1" applyAlignment="1">
      <alignment horizontal="center" vertical="top"/>
    </xf>
    <xf numFmtId="0" fontId="7" fillId="12" borderId="1" xfId="0" applyFont="1" applyFill="1" applyBorder="1" applyAlignment="1">
      <alignment horizontal="left" vertical="top"/>
    </xf>
    <xf numFmtId="49" fontId="7" fillId="0" borderId="2" xfId="7" applyNumberFormat="1" applyFont="1" applyBorder="1" applyAlignment="1">
      <alignment horizontal="center"/>
    </xf>
    <xf numFmtId="49" fontId="7" fillId="0" borderId="3" xfId="7" applyNumberFormat="1" applyFont="1" applyBorder="1" applyAlignment="1">
      <alignment horizontal="center"/>
    </xf>
    <xf numFmtId="49" fontId="8" fillId="0" borderId="13" xfId="7" applyNumberFormat="1" applyFont="1" applyBorder="1" applyAlignment="1">
      <alignment horizontal="left" vertical="top"/>
    </xf>
    <xf numFmtId="49" fontId="8" fillId="0" borderId="5" xfId="7" applyNumberFormat="1" applyFont="1" applyBorder="1" applyAlignment="1">
      <alignment horizontal="left" vertical="top"/>
    </xf>
    <xf numFmtId="49" fontId="8" fillId="0" borderId="18" xfId="7" applyNumberFormat="1" applyFont="1" applyBorder="1" applyAlignment="1">
      <alignment horizontal="left" vertical="top"/>
    </xf>
    <xf numFmtId="49" fontId="8" fillId="0" borderId="12" xfId="7" applyNumberFormat="1" applyFont="1" applyBorder="1" applyAlignment="1">
      <alignment horizontal="left" vertical="top"/>
    </xf>
  </cellXfs>
  <cellStyles count="14">
    <cellStyle name="パーセント 2" xfId="2" xr:uid="{00000000-0005-0000-0000-000000000000}"/>
    <cellStyle name="桁区切り" xfId="9" builtinId="6"/>
    <cellStyle name="桁区切り 2" xfId="5" xr:uid="{00000000-0005-0000-0000-000002000000}"/>
    <cellStyle name="標準" xfId="0" builtinId="0"/>
    <cellStyle name="標準 2" xfId="1" xr:uid="{00000000-0005-0000-0000-000004000000}"/>
    <cellStyle name="標準 2 2" xfId="3" xr:uid="{00000000-0005-0000-0000-000005000000}"/>
    <cellStyle name="標準 2 2 2" xfId="4" xr:uid="{00000000-0005-0000-0000-000006000000}"/>
    <cellStyle name="標準 2 2 2 2" xfId="8" xr:uid="{00000000-0005-0000-0000-000007000000}"/>
    <cellStyle name="標準 2 2 3" xfId="7" xr:uid="{00000000-0005-0000-0000-000008000000}"/>
    <cellStyle name="標準 3" xfId="6" xr:uid="{00000000-0005-0000-0000-000009000000}"/>
    <cellStyle name="標準 3 2" xfId="10" xr:uid="{00000000-0005-0000-0000-00000A000000}"/>
    <cellStyle name="標準 3 3" xfId="12" xr:uid="{00000000-0005-0000-0000-00000B000000}"/>
    <cellStyle name="標準 4" xfId="13" xr:uid="{00000000-0005-0000-0000-00000C000000}"/>
    <cellStyle name="標準 5" xfId="11" xr:uid="{00000000-0005-0000-0000-00000D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oneCellAnchor>
    <xdr:from>
      <xdr:col>27</xdr:col>
      <xdr:colOff>25400</xdr:colOff>
      <xdr:row>0</xdr:row>
      <xdr:rowOff>66114</xdr:rowOff>
    </xdr:from>
    <xdr:ext cx="3301859" cy="761253"/>
    <xdr:sp macro="" textlink="">
      <xdr:nvSpPr>
        <xdr:cNvPr id="2" name="四角形: 角を丸くする 11">
          <a:extLst>
            <a:ext uri="{FF2B5EF4-FFF2-40B4-BE49-F238E27FC236}">
              <a16:creationId xmlns:a16="http://schemas.microsoft.com/office/drawing/2014/main" id="{00000000-0008-0000-0000-000002000000}"/>
            </a:ext>
          </a:extLst>
        </xdr:cNvPr>
        <xdr:cNvSpPr/>
      </xdr:nvSpPr>
      <xdr:spPr>
        <a:xfrm>
          <a:off x="12817475" y="66114"/>
          <a:ext cx="3301859" cy="761253"/>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twoCellAnchor>
    <xdr:from>
      <xdr:col>29</xdr:col>
      <xdr:colOff>46968</xdr:colOff>
      <xdr:row>5</xdr:row>
      <xdr:rowOff>51306</xdr:rowOff>
    </xdr:from>
    <xdr:to>
      <xdr:col>31</xdr:col>
      <xdr:colOff>103745</xdr:colOff>
      <xdr:row>6</xdr:row>
      <xdr:rowOff>145183</xdr:rowOff>
    </xdr:to>
    <xdr:sp macro="" textlink="">
      <xdr:nvSpPr>
        <xdr:cNvPr id="3" name="吹き出し: 角を丸めた四角形 13">
          <a:extLst>
            <a:ext uri="{FF2B5EF4-FFF2-40B4-BE49-F238E27FC236}">
              <a16:creationId xmlns:a16="http://schemas.microsoft.com/office/drawing/2014/main" id="{00000000-0008-0000-0000-000003000000}"/>
            </a:ext>
          </a:extLst>
        </xdr:cNvPr>
        <xdr:cNvSpPr/>
      </xdr:nvSpPr>
      <xdr:spPr bwMode="auto">
        <a:xfrm>
          <a:off x="13696293" y="1403856"/>
          <a:ext cx="914027" cy="332002"/>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oneCellAnchor>
    <xdr:from>
      <xdr:col>27</xdr:col>
      <xdr:colOff>228415</xdr:colOff>
      <xdr:row>26</xdr:row>
      <xdr:rowOff>222647</xdr:rowOff>
    </xdr:from>
    <xdr:ext cx="1838697" cy="783619"/>
    <xdr:sp macro="" textlink="">
      <xdr:nvSpPr>
        <xdr:cNvPr id="4" name="吹き出し: 角を丸めた四角形 15">
          <a:extLst>
            <a:ext uri="{FF2B5EF4-FFF2-40B4-BE49-F238E27FC236}">
              <a16:creationId xmlns:a16="http://schemas.microsoft.com/office/drawing/2014/main" id="{00000000-0008-0000-0000-000004000000}"/>
            </a:ext>
          </a:extLst>
        </xdr:cNvPr>
        <xdr:cNvSpPr/>
      </xdr:nvSpPr>
      <xdr:spPr bwMode="auto">
        <a:xfrm>
          <a:off x="13020490" y="6556772"/>
          <a:ext cx="1838697" cy="783619"/>
        </a:xfrm>
        <a:prstGeom prst="wedgeRoundRectCallout">
          <a:avLst>
            <a:gd name="adj1" fmla="val -79158"/>
            <a:gd name="adj2" fmla="val 3658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endParaRPr lang="en-US" altLang="ja-JP" sz="1100">
            <a:solidFill>
              <a:srgbClr val="FF0000"/>
            </a:solidFill>
            <a:effectLst/>
            <a:latin typeface="+mn-lt"/>
            <a:ea typeface="+mn-ea"/>
            <a:cs typeface="+mn-cs"/>
          </a:endParaRPr>
        </a:p>
      </xdr:txBody>
    </xdr:sp>
    <xdr:clientData/>
  </xdr:oneCellAnchor>
  <xdr:oneCellAnchor>
    <xdr:from>
      <xdr:col>5</xdr:col>
      <xdr:colOff>364565</xdr:colOff>
      <xdr:row>6</xdr:row>
      <xdr:rowOff>44956</xdr:rowOff>
    </xdr:from>
    <xdr:ext cx="2974788" cy="261206"/>
    <xdr:sp macro="" textlink="">
      <xdr:nvSpPr>
        <xdr:cNvPr id="5" name="吹き出し: 角を丸めた四角形 17">
          <a:extLst>
            <a:ext uri="{FF2B5EF4-FFF2-40B4-BE49-F238E27FC236}">
              <a16:creationId xmlns:a16="http://schemas.microsoft.com/office/drawing/2014/main" id="{00000000-0008-0000-0000-000005000000}"/>
            </a:ext>
          </a:extLst>
        </xdr:cNvPr>
        <xdr:cNvSpPr/>
      </xdr:nvSpPr>
      <xdr:spPr bwMode="auto">
        <a:xfrm>
          <a:off x="2964890" y="1635631"/>
          <a:ext cx="2974788" cy="261206"/>
        </a:xfrm>
        <a:prstGeom prst="wedgeRoundRectCallout">
          <a:avLst>
            <a:gd name="adj1" fmla="val -58510"/>
            <a:gd name="adj2" fmla="val 2375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26</xdr:col>
      <xdr:colOff>196291</xdr:colOff>
      <xdr:row>30</xdr:row>
      <xdr:rowOff>201895</xdr:rowOff>
    </xdr:from>
    <xdr:ext cx="2600696" cy="783619"/>
    <xdr:sp macro="" textlink="">
      <xdr:nvSpPr>
        <xdr:cNvPr id="6" name="吹き出し: 角を丸めた四角形 15">
          <a:extLst>
            <a:ext uri="{FF2B5EF4-FFF2-40B4-BE49-F238E27FC236}">
              <a16:creationId xmlns:a16="http://schemas.microsoft.com/office/drawing/2014/main" id="{00000000-0008-0000-0000-000006000000}"/>
            </a:ext>
          </a:extLst>
        </xdr:cNvPr>
        <xdr:cNvSpPr/>
      </xdr:nvSpPr>
      <xdr:spPr bwMode="auto">
        <a:xfrm>
          <a:off x="12559741" y="7488520"/>
          <a:ext cx="2600696" cy="783619"/>
        </a:xfrm>
        <a:prstGeom prst="wedgeRoundRectCallout">
          <a:avLst>
            <a:gd name="adj1" fmla="val -74741"/>
            <a:gd name="adj2" fmla="val 4236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10</xdr:col>
      <xdr:colOff>0</xdr:colOff>
      <xdr:row>29</xdr:row>
      <xdr:rowOff>111118</xdr:rowOff>
    </xdr:from>
    <xdr:ext cx="5598832" cy="2452234"/>
    <xdr:sp macro="" textlink="">
      <xdr:nvSpPr>
        <xdr:cNvPr id="7" name="吹き出し: 角を丸めた四角形 15">
          <a:extLst>
            <a:ext uri="{FF2B5EF4-FFF2-40B4-BE49-F238E27FC236}">
              <a16:creationId xmlns:a16="http://schemas.microsoft.com/office/drawing/2014/main" id="{00000000-0008-0000-0000-000007000000}"/>
            </a:ext>
          </a:extLst>
        </xdr:cNvPr>
        <xdr:cNvSpPr/>
      </xdr:nvSpPr>
      <xdr:spPr bwMode="auto">
        <a:xfrm>
          <a:off x="4743450" y="7159618"/>
          <a:ext cx="5598832" cy="2452234"/>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spAutoFit/>
        </a:bodyPr>
        <a:lstStyle/>
        <a:p>
          <a:pPr lvl="0"/>
          <a:r>
            <a:rPr lang="ja-JP" altLang="en-US" sz="1100">
              <a:solidFill>
                <a:sysClr val="windowText" lastClr="000000"/>
              </a:solidFill>
              <a:effectLst/>
              <a:latin typeface="+mn-lt"/>
              <a:ea typeface="+mn-ea"/>
              <a:cs typeface="+mn-cs"/>
            </a:rPr>
            <a:t>左記は④⑤の補足である。左記の記載にて適格請求書の要件を満たす必要がある。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pPr lvl="0"/>
          <a:r>
            <a:rPr lang="ja-JP" altLang="en-US" sz="1100">
              <a:solidFill>
                <a:sysClr val="windowText" lastClr="000000"/>
              </a:solidFill>
              <a:effectLst/>
              <a:latin typeface="+mn-lt"/>
              <a:ea typeface="+mn-ea"/>
              <a:cs typeface="+mn-cs"/>
            </a:rPr>
            <a:t>③取引内容（軽減税率の対象品目である旨）</a:t>
          </a:r>
          <a:r>
            <a:rPr lang="en-US" altLang="ja-JP" sz="1100">
              <a:solidFill>
                <a:sysClr val="windowText" lastClr="000000"/>
              </a:solidFill>
              <a:effectLst/>
              <a:latin typeface="+mn-lt"/>
              <a:ea typeface="+mn-ea"/>
              <a:cs typeface="+mn-cs"/>
            </a:rPr>
            <a:t>  ⇒  X59 </a:t>
          </a:r>
          <a:r>
            <a:rPr lang="ja-JP" altLang="en-US" sz="1100">
              <a:solidFill>
                <a:sysClr val="windowText" lastClr="000000"/>
              </a:solidFill>
              <a:effectLst/>
              <a:latin typeface="+mn-lt"/>
              <a:ea typeface="+mn-ea"/>
              <a:cs typeface="+mn-cs"/>
            </a:rPr>
            <a:t>課税分類コード</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en-US" altLang="ja-JP" sz="1100">
              <a:effectLst/>
              <a:latin typeface="+mn-lt"/>
              <a:ea typeface="+mn-ea"/>
              <a:cs typeface="+mn-cs"/>
            </a:rPr>
            <a:t>X57</a:t>
          </a:r>
          <a:r>
            <a:rPr lang="ja-JP" altLang="ja-JP" sz="1100">
              <a:effectLst/>
              <a:latin typeface="+mn-lt"/>
              <a:ea typeface="+mn-ea"/>
              <a:cs typeface="+mn-cs"/>
            </a:rPr>
            <a:t>消費税コード　に従う）</a:t>
          </a:r>
          <a:endParaRPr lang="ja-JP" altLang="ja-JP">
            <a:effectLst/>
          </a:endParaRPr>
        </a:p>
        <a:p>
          <a:pPr lvl="0"/>
          <a:r>
            <a:rPr lang="ja-JP" altLang="en-US" sz="1100">
              <a:solidFill>
                <a:sysClr val="windowText" lastClr="000000"/>
              </a:solidFill>
              <a:effectLst/>
              <a:latin typeface="+mn-lt"/>
              <a:ea typeface="+mn-ea"/>
              <a:cs typeface="+mn-cs"/>
            </a:rPr>
            <a:t>④適用税率 ⇒ </a:t>
          </a:r>
          <a:r>
            <a:rPr lang="en-US" altLang="ja-JP" sz="1100">
              <a:solidFill>
                <a:sysClr val="windowText" lastClr="000000"/>
              </a:solidFill>
              <a:effectLst/>
              <a:latin typeface="+mn-lt"/>
              <a:ea typeface="+mn-ea"/>
              <a:cs typeface="+mn-cs"/>
            </a:rPr>
            <a:t>X1004 </a:t>
          </a:r>
          <a:r>
            <a:rPr lang="ja-JP" altLang="en-US" sz="1100">
              <a:solidFill>
                <a:sysClr val="windowText" lastClr="000000"/>
              </a:solidFill>
              <a:effectLst/>
              <a:latin typeface="+mn-lt"/>
              <a:ea typeface="+mn-ea"/>
              <a:cs typeface="+mn-cs"/>
            </a:rPr>
            <a:t>消費税率、</a:t>
          </a:r>
          <a:r>
            <a:rPr lang="en-US" altLang="ja-JP" sz="1100">
              <a:effectLst/>
              <a:latin typeface="+mn-lt"/>
              <a:ea typeface="+mn-ea"/>
              <a:cs typeface="+mn-cs"/>
            </a:rPr>
            <a:t>X59 </a:t>
          </a:r>
          <a:r>
            <a:rPr lang="ja-JP" altLang="ja-JP" sz="1100">
              <a:effectLst/>
              <a:latin typeface="+mn-lt"/>
              <a:ea typeface="+mn-ea"/>
              <a:cs typeface="+mn-cs"/>
            </a:rPr>
            <a:t>課税分類コード</a:t>
          </a:r>
          <a:endParaRPr lang="en-US" altLang="ja-JP" sz="1100">
            <a:solidFill>
              <a:sysClr val="windowText" lastClr="000000"/>
            </a:solidFill>
            <a:effectLst/>
            <a:latin typeface="+mn-lt"/>
            <a:ea typeface="+mn-ea"/>
            <a:cs typeface="+mn-cs"/>
          </a:endParaRPr>
        </a:p>
        <a:p>
          <a:pPr lvl="0"/>
          <a:r>
            <a:rPr lang="ja-JP" altLang="ja-JP" sz="1100">
              <a:effectLst/>
              <a:latin typeface="+mn-lt"/>
              <a:ea typeface="+mn-ea"/>
              <a:cs typeface="+mn-cs"/>
            </a:rPr>
            <a:t>⑤</a:t>
          </a:r>
          <a:r>
            <a:rPr lang="ja-JP" altLang="en-US" sz="1100">
              <a:solidFill>
                <a:sysClr val="windowText" lastClr="000000"/>
              </a:solidFill>
              <a:effectLst/>
              <a:latin typeface="+mn-lt"/>
              <a:ea typeface="+mn-ea"/>
              <a:cs typeface="+mn-cs"/>
            </a:rPr>
            <a:t>税率ごとの消費税額等 ⇒ </a:t>
          </a:r>
          <a:r>
            <a:rPr lang="en-US" altLang="ja-JP" sz="1100">
              <a:solidFill>
                <a:sysClr val="windowText" lastClr="000000"/>
              </a:solidFill>
              <a:effectLst/>
              <a:latin typeface="+mn-lt"/>
              <a:ea typeface="+mn-ea"/>
              <a:cs typeface="+mn-cs"/>
            </a:rPr>
            <a:t>X1096 </a:t>
          </a:r>
          <a:r>
            <a:rPr lang="ja-JP" altLang="en-US" sz="1100">
              <a:solidFill>
                <a:sysClr val="windowText" lastClr="000000"/>
              </a:solidFill>
              <a:effectLst/>
              <a:latin typeface="+mn-lt"/>
              <a:ea typeface="+mn-ea"/>
              <a:cs typeface="+mn-cs"/>
            </a:rPr>
            <a:t>消費税額</a:t>
          </a:r>
        </a:p>
      </xdr:txBody>
    </xdr:sp>
    <xdr:clientData/>
  </xdr:oneCellAnchor>
  <xdr:twoCellAnchor>
    <xdr:from>
      <xdr:col>0</xdr:col>
      <xdr:colOff>410883</xdr:colOff>
      <xdr:row>29</xdr:row>
      <xdr:rowOff>194235</xdr:rowOff>
    </xdr:from>
    <xdr:to>
      <xdr:col>9</xdr:col>
      <xdr:colOff>150632</xdr:colOff>
      <xdr:row>32</xdr:row>
      <xdr:rowOff>149412</xdr:rowOff>
    </xdr:to>
    <xdr:sp macro="" textlink="">
      <xdr:nvSpPr>
        <xdr:cNvPr id="8" name="吹き出し: 角を丸めた四角形 4">
          <a:extLst>
            <a:ext uri="{FF2B5EF4-FFF2-40B4-BE49-F238E27FC236}">
              <a16:creationId xmlns:a16="http://schemas.microsoft.com/office/drawing/2014/main" id="{00000000-0008-0000-0000-000008000000}"/>
            </a:ext>
          </a:extLst>
        </xdr:cNvPr>
        <xdr:cNvSpPr/>
      </xdr:nvSpPr>
      <xdr:spPr bwMode="auto">
        <a:xfrm>
          <a:off x="410883" y="7242735"/>
          <a:ext cx="4054574" cy="669552"/>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pPr algn="l"/>
          <a:r>
            <a:rPr kumimoji="1" lang="ja-JP" altLang="en-US" sz="1100">
              <a:solidFill>
                <a:sysClr val="windowText" lastClr="000000"/>
              </a:solidFill>
            </a:rPr>
            <a:t>取引内容は別紙、内訳明細書に記載。単一の税率で</a:t>
          </a:r>
          <a:r>
            <a:rPr kumimoji="1" lang="en-US" altLang="ja-JP" sz="1100">
              <a:solidFill>
                <a:sysClr val="windowText" lastClr="000000"/>
              </a:solidFill>
            </a:rPr>
            <a:t>｢</a:t>
          </a:r>
          <a:r>
            <a:rPr kumimoji="1" lang="ja-JP" altLang="en-US" sz="1100">
              <a:solidFill>
                <a:sysClr val="windowText" lastClr="000000"/>
              </a:solidFill>
            </a:rPr>
            <a:t>課税分類コード</a:t>
          </a:r>
          <a:r>
            <a:rPr kumimoji="1" lang="en-US" altLang="ja-JP" sz="1100">
              <a:solidFill>
                <a:sysClr val="windowText" lastClr="000000"/>
              </a:solidFill>
            </a:rPr>
            <a:t>｣</a:t>
          </a:r>
          <a:r>
            <a:rPr kumimoji="1" lang="ja-JP" altLang="en-US" sz="1100">
              <a:solidFill>
                <a:sysClr val="windowText" lastClr="000000"/>
              </a:solidFill>
            </a:rPr>
            <a:t>「消費税率」に従う。</a:t>
          </a:r>
          <a:endParaRPr kumimoji="1" lang="en-US" altLang="ja-JP" sz="1100">
            <a:solidFill>
              <a:sysClr val="windowText" lastClr="000000"/>
            </a:solidFill>
          </a:endParaRPr>
        </a:p>
      </xdr:txBody>
    </xdr:sp>
    <xdr:clientData/>
  </xdr:twoCellAnchor>
  <xdr:twoCellAnchor>
    <xdr:from>
      <xdr:col>9</xdr:col>
      <xdr:colOff>150632</xdr:colOff>
      <xdr:row>31</xdr:row>
      <xdr:rowOff>56030</xdr:rowOff>
    </xdr:from>
    <xdr:to>
      <xdr:col>10</xdr:col>
      <xdr:colOff>291353</xdr:colOff>
      <xdr:row>31</xdr:row>
      <xdr:rowOff>168090</xdr:rowOff>
    </xdr:to>
    <xdr:cxnSp macro="">
      <xdr:nvCxnSpPr>
        <xdr:cNvPr id="9" name="直線矢印コネクタ 8">
          <a:extLst>
            <a:ext uri="{FF2B5EF4-FFF2-40B4-BE49-F238E27FC236}">
              <a16:creationId xmlns:a16="http://schemas.microsoft.com/office/drawing/2014/main" id="{00000000-0008-0000-0000-000009000000}"/>
            </a:ext>
          </a:extLst>
        </xdr:cNvPr>
        <xdr:cNvCxnSpPr>
          <a:endCxn id="8" idx="3"/>
        </xdr:cNvCxnSpPr>
      </xdr:nvCxnSpPr>
      <xdr:spPr>
        <a:xfrm flipH="1" flipV="1">
          <a:off x="4465457" y="7580780"/>
          <a:ext cx="569346" cy="11206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414618</xdr:colOff>
      <xdr:row>33</xdr:row>
      <xdr:rowOff>78835</xdr:rowOff>
    </xdr:from>
    <xdr:ext cx="1583763" cy="783619"/>
    <xdr:sp macro="" textlink="">
      <xdr:nvSpPr>
        <xdr:cNvPr id="10" name="吹き出し: 角を丸めた四角形 20">
          <a:extLst>
            <a:ext uri="{FF2B5EF4-FFF2-40B4-BE49-F238E27FC236}">
              <a16:creationId xmlns:a16="http://schemas.microsoft.com/office/drawing/2014/main" id="{00000000-0008-0000-0000-00000A000000}"/>
            </a:ext>
          </a:extLst>
        </xdr:cNvPr>
        <xdr:cNvSpPr/>
      </xdr:nvSpPr>
      <xdr:spPr bwMode="auto">
        <a:xfrm>
          <a:off x="3014943" y="8079835"/>
          <a:ext cx="1583763" cy="783619"/>
        </a:xfrm>
        <a:prstGeom prst="wedgeRoundRectCallout">
          <a:avLst>
            <a:gd name="adj1" fmla="val 22105"/>
            <a:gd name="adj2" fmla="val -2816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r>
            <a:rPr lang="ja-JP" altLang="ja-JP" sz="1100">
              <a:solidFill>
                <a:srgbClr val="FF0000"/>
              </a:solidFill>
              <a:effectLst/>
              <a:latin typeface="+mn-lt"/>
              <a:ea typeface="+mn-ea"/>
              <a:cs typeface="+mn-cs"/>
            </a:rPr>
            <a:t>③取引内容</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（軽減税率の対象品目がある場合、その旨）</a:t>
          </a:r>
          <a:endParaRPr lang="ja-JP" altLang="ja-JP">
            <a:solidFill>
              <a:srgbClr val="FF0000"/>
            </a:solidFill>
            <a:effectLst/>
          </a:endParaRPr>
        </a:p>
      </xdr:txBody>
    </xdr:sp>
    <xdr:clientData/>
  </xdr:oneCellAnchor>
  <xdr:twoCellAnchor>
    <xdr:from>
      <xdr:col>29</xdr:col>
      <xdr:colOff>347382</xdr:colOff>
      <xdr:row>11</xdr:row>
      <xdr:rowOff>134470</xdr:rowOff>
    </xdr:from>
    <xdr:to>
      <xdr:col>34</xdr:col>
      <xdr:colOff>56961</xdr:colOff>
      <xdr:row>15</xdr:row>
      <xdr:rowOff>74708</xdr:rowOff>
    </xdr:to>
    <xdr:sp macro="" textlink="">
      <xdr:nvSpPr>
        <xdr:cNvPr id="11" name="吹き出し: 角を丸めた四角形 15">
          <a:extLst>
            <a:ext uri="{FF2B5EF4-FFF2-40B4-BE49-F238E27FC236}">
              <a16:creationId xmlns:a16="http://schemas.microsoft.com/office/drawing/2014/main" id="{00000000-0008-0000-0000-00000B000000}"/>
            </a:ext>
          </a:extLst>
        </xdr:cNvPr>
        <xdr:cNvSpPr/>
      </xdr:nvSpPr>
      <xdr:spPr bwMode="auto">
        <a:xfrm>
          <a:off x="13996707" y="2896720"/>
          <a:ext cx="1852704" cy="892738"/>
        </a:xfrm>
        <a:prstGeom prst="wedgeRoundRectCallout">
          <a:avLst>
            <a:gd name="adj1" fmla="val -35278"/>
            <a:gd name="adj2" fmla="val 696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④税率ごとに区分して合計した対価の額（税抜き又は税込み）及び適用税率</a:t>
          </a:r>
          <a:endParaRPr lang="en-US" altLang="ja-JP" sz="1100">
            <a:solidFill>
              <a:srgbClr val="FF0000"/>
            </a:solidFill>
            <a:effectLst/>
            <a:latin typeface="+mn-lt"/>
            <a:ea typeface="+mn-ea"/>
            <a:cs typeface="+mn-cs"/>
          </a:endParaRPr>
        </a:p>
      </xdr:txBody>
    </xdr:sp>
    <xdr:clientData/>
  </xdr:twoCellAnchor>
  <xdr:twoCellAnchor>
    <xdr:from>
      <xdr:col>29</xdr:col>
      <xdr:colOff>339911</xdr:colOff>
      <xdr:row>11</xdr:row>
      <xdr:rowOff>138205</xdr:rowOff>
    </xdr:from>
    <xdr:to>
      <xdr:col>34</xdr:col>
      <xdr:colOff>49490</xdr:colOff>
      <xdr:row>15</xdr:row>
      <xdr:rowOff>78443</xdr:rowOff>
    </xdr:to>
    <xdr:sp macro="" textlink="">
      <xdr:nvSpPr>
        <xdr:cNvPr id="12" name="吹き出し: 角を丸めた四角形 15">
          <a:extLst>
            <a:ext uri="{FF2B5EF4-FFF2-40B4-BE49-F238E27FC236}">
              <a16:creationId xmlns:a16="http://schemas.microsoft.com/office/drawing/2014/main" id="{00000000-0008-0000-0000-00000C000000}"/>
            </a:ext>
          </a:extLst>
        </xdr:cNvPr>
        <xdr:cNvSpPr/>
      </xdr:nvSpPr>
      <xdr:spPr bwMode="auto">
        <a:xfrm>
          <a:off x="13989236" y="2900455"/>
          <a:ext cx="1852704" cy="892738"/>
        </a:xfrm>
        <a:prstGeom prst="wedgeRoundRectCallout">
          <a:avLst>
            <a:gd name="adj1" fmla="val -214049"/>
            <a:gd name="adj2" fmla="val 773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twoCellAnchor>
  <xdr:twoCellAnchor>
    <xdr:from>
      <xdr:col>20</xdr:col>
      <xdr:colOff>107202</xdr:colOff>
      <xdr:row>5</xdr:row>
      <xdr:rowOff>149412</xdr:rowOff>
    </xdr:from>
    <xdr:to>
      <xdr:col>23</xdr:col>
      <xdr:colOff>360829</xdr:colOff>
      <xdr:row>7</xdr:row>
      <xdr:rowOff>190501</xdr:rowOff>
    </xdr:to>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bwMode="auto">
        <a:xfrm>
          <a:off x="9517902" y="1501962"/>
          <a:ext cx="1920502" cy="517339"/>
        </a:xfrm>
        <a:prstGeom prst="wedgeRoundRectCallout">
          <a:avLst>
            <a:gd name="adj1" fmla="val -71627"/>
            <a:gd name="adj2" fmla="val -99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twoCellAnchor>
    <xdr:from>
      <xdr:col>1</xdr:col>
      <xdr:colOff>146050</xdr:colOff>
      <xdr:row>1</xdr:row>
      <xdr:rowOff>367983</xdr:rowOff>
    </xdr:from>
    <xdr:to>
      <xdr:col>2</xdr:col>
      <xdr:colOff>292100</xdr:colOff>
      <xdr:row>2</xdr:row>
      <xdr:rowOff>193993</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31875" y="615633"/>
          <a:ext cx="574675" cy="21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4</xdr:col>
      <xdr:colOff>317500</xdr:colOff>
      <xdr:row>2</xdr:row>
      <xdr:rowOff>19050</xdr:rowOff>
    </xdr:from>
    <xdr:to>
      <xdr:col>6</xdr:col>
      <xdr:colOff>25400</xdr:colOff>
      <xdr:row>2</xdr:row>
      <xdr:rowOff>209550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489200" y="657225"/>
          <a:ext cx="5651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7</xdr:col>
      <xdr:colOff>330200</xdr:colOff>
      <xdr:row>2</xdr:row>
      <xdr:rowOff>19050</xdr:rowOff>
    </xdr:from>
    <xdr:to>
      <xdr:col>9</xdr:col>
      <xdr:colOff>44450</xdr:colOff>
      <xdr:row>3</xdr:row>
      <xdr:rowOff>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787775" y="657225"/>
          <a:ext cx="57150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11</xdr:col>
      <xdr:colOff>38100</xdr:colOff>
      <xdr:row>2</xdr:row>
      <xdr:rowOff>31750</xdr:rowOff>
    </xdr:from>
    <xdr:to>
      <xdr:col>11</xdr:col>
      <xdr:colOff>755650</xdr:colOff>
      <xdr:row>2</xdr:row>
      <xdr:rowOff>222250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210175" y="669925"/>
          <a:ext cx="7175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114300</xdr:colOff>
      <xdr:row>1</xdr:row>
      <xdr:rowOff>368300</xdr:rowOff>
    </xdr:from>
    <xdr:to>
      <xdr:col>14</xdr:col>
      <xdr:colOff>323850</xdr:colOff>
      <xdr:row>2</xdr:row>
      <xdr:rowOff>209550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524625" y="615950"/>
          <a:ext cx="638175" cy="23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18</xdr:col>
      <xdr:colOff>184150</xdr:colOff>
      <xdr:row>2</xdr:row>
      <xdr:rowOff>12700</xdr:rowOff>
    </xdr:from>
    <xdr:to>
      <xdr:col>19</xdr:col>
      <xdr:colOff>393700</xdr:colOff>
      <xdr:row>3</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737600" y="650875"/>
          <a:ext cx="638175"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22</xdr:col>
      <xdr:colOff>0</xdr:colOff>
      <xdr:row>2</xdr:row>
      <xdr:rowOff>0</xdr:rowOff>
    </xdr:from>
    <xdr:to>
      <xdr:col>22</xdr:col>
      <xdr:colOff>635000</xdr:colOff>
      <xdr:row>2</xdr:row>
      <xdr:rowOff>215900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267950" y="638175"/>
          <a:ext cx="635000"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25</xdr:col>
      <xdr:colOff>304800</xdr:colOff>
      <xdr:row>2</xdr:row>
      <xdr:rowOff>50800</xdr:rowOff>
    </xdr:from>
    <xdr:to>
      <xdr:col>27</xdr:col>
      <xdr:colOff>88900</xdr:colOff>
      <xdr:row>3</xdr:row>
      <xdr:rowOff>38100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2239625" y="688975"/>
          <a:ext cx="641350"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381000</xdr:colOff>
      <xdr:row>2</xdr:row>
      <xdr:rowOff>91514</xdr:rowOff>
    </xdr:from>
    <xdr:to>
      <xdr:col>30</xdr:col>
      <xdr:colOff>165100</xdr:colOff>
      <xdr:row>3</xdr:row>
      <xdr:rowOff>78814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3601700" y="729689"/>
          <a:ext cx="641350"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31</xdr:col>
      <xdr:colOff>412750</xdr:colOff>
      <xdr:row>2</xdr:row>
      <xdr:rowOff>85164</xdr:rowOff>
    </xdr:from>
    <xdr:to>
      <xdr:col>33</xdr:col>
      <xdr:colOff>196850</xdr:colOff>
      <xdr:row>3</xdr:row>
      <xdr:rowOff>72464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4919325" y="723339"/>
          <a:ext cx="641350"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6</xdr:row>
      <xdr:rowOff>6350</xdr:rowOff>
    </xdr:from>
    <xdr:to>
      <xdr:col>0</xdr:col>
      <xdr:colOff>817300</xdr:colOff>
      <xdr:row>6</xdr:row>
      <xdr:rowOff>222350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1300" y="15970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16</xdr:col>
      <xdr:colOff>184524</xdr:colOff>
      <xdr:row>15</xdr:row>
      <xdr:rowOff>6350</xdr:rowOff>
    </xdr:from>
    <xdr:to>
      <xdr:col>17</xdr:col>
      <xdr:colOff>334700</xdr:colOff>
      <xdr:row>15</xdr:row>
      <xdr:rowOff>222350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880724" y="3721100"/>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16</xdr:row>
      <xdr:rowOff>12700</xdr:rowOff>
    </xdr:from>
    <xdr:to>
      <xdr:col>17</xdr:col>
      <xdr:colOff>334700</xdr:colOff>
      <xdr:row>16</xdr:row>
      <xdr:rowOff>228700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880724" y="3965575"/>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17</xdr:row>
      <xdr:rowOff>0</xdr:rowOff>
    </xdr:from>
    <xdr:to>
      <xdr:col>17</xdr:col>
      <xdr:colOff>334700</xdr:colOff>
      <xdr:row>17</xdr:row>
      <xdr:rowOff>216000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880724" y="4191000"/>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184524</xdr:colOff>
      <xdr:row>20</xdr:row>
      <xdr:rowOff>0</xdr:rowOff>
    </xdr:from>
    <xdr:to>
      <xdr:col>17</xdr:col>
      <xdr:colOff>334700</xdr:colOff>
      <xdr:row>20</xdr:row>
      <xdr:rowOff>216000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880724" y="4905375"/>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18</xdr:row>
      <xdr:rowOff>12700</xdr:rowOff>
    </xdr:from>
    <xdr:to>
      <xdr:col>17</xdr:col>
      <xdr:colOff>334700</xdr:colOff>
      <xdr:row>18</xdr:row>
      <xdr:rowOff>228700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880724" y="4441825"/>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21</xdr:row>
      <xdr:rowOff>25400</xdr:rowOff>
    </xdr:from>
    <xdr:to>
      <xdr:col>17</xdr:col>
      <xdr:colOff>334700</xdr:colOff>
      <xdr:row>22</xdr:row>
      <xdr:rowOff>6077</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880724" y="5168900"/>
          <a:ext cx="578801"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223263</xdr:colOff>
      <xdr:row>15</xdr:row>
      <xdr:rowOff>209550</xdr:rowOff>
    </xdr:from>
    <xdr:to>
      <xdr:col>25</xdr:col>
      <xdr:colOff>362234</xdr:colOff>
      <xdr:row>16</xdr:row>
      <xdr:rowOff>190226</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1719938" y="3924300"/>
          <a:ext cx="577121"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223263</xdr:colOff>
      <xdr:row>16</xdr:row>
      <xdr:rowOff>222250</xdr:rowOff>
    </xdr:from>
    <xdr:to>
      <xdr:col>25</xdr:col>
      <xdr:colOff>362234</xdr:colOff>
      <xdr:row>17</xdr:row>
      <xdr:rowOff>202927</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719938" y="4175125"/>
          <a:ext cx="577121"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X1312</a:t>
          </a:r>
        </a:p>
        <a:p>
          <a:endParaRPr kumimoji="1" lang="en-US" altLang="ja-JP" sz="1100"/>
        </a:p>
        <a:p>
          <a:endParaRPr kumimoji="1" lang="ja-JP" altLang="en-US" sz="1100"/>
        </a:p>
      </xdr:txBody>
    </xdr:sp>
    <xdr:clientData/>
  </xdr:twoCellAnchor>
  <xdr:twoCellAnchor>
    <xdr:from>
      <xdr:col>24</xdr:col>
      <xdr:colOff>223263</xdr:colOff>
      <xdr:row>20</xdr:row>
      <xdr:rowOff>19050</xdr:rowOff>
    </xdr:from>
    <xdr:to>
      <xdr:col>25</xdr:col>
      <xdr:colOff>362234</xdr:colOff>
      <xdr:row>20</xdr:row>
      <xdr:rowOff>235050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1719938" y="4924425"/>
          <a:ext cx="57712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22</xdr:row>
      <xdr:rowOff>222250</xdr:rowOff>
    </xdr:from>
    <xdr:to>
      <xdr:col>22</xdr:col>
      <xdr:colOff>706550</xdr:colOff>
      <xdr:row>23</xdr:row>
      <xdr:rowOff>202926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0398500" y="5603875"/>
          <a:ext cx="576000"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24</xdr:row>
      <xdr:rowOff>12700</xdr:rowOff>
    </xdr:from>
    <xdr:to>
      <xdr:col>22</xdr:col>
      <xdr:colOff>706550</xdr:colOff>
      <xdr:row>24</xdr:row>
      <xdr:rowOff>228700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0398500" y="58705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25</xdr:row>
      <xdr:rowOff>12700</xdr:rowOff>
    </xdr:from>
    <xdr:to>
      <xdr:col>22</xdr:col>
      <xdr:colOff>706550</xdr:colOff>
      <xdr:row>25</xdr:row>
      <xdr:rowOff>228700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398500" y="61087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26</xdr:row>
      <xdr:rowOff>12700</xdr:rowOff>
    </xdr:from>
    <xdr:to>
      <xdr:col>22</xdr:col>
      <xdr:colOff>706550</xdr:colOff>
      <xdr:row>26</xdr:row>
      <xdr:rowOff>228700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398500" y="6346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27</xdr:row>
      <xdr:rowOff>0</xdr:rowOff>
    </xdr:from>
    <xdr:to>
      <xdr:col>22</xdr:col>
      <xdr:colOff>706550</xdr:colOff>
      <xdr:row>27</xdr:row>
      <xdr:rowOff>216000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398500" y="65722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27</xdr:row>
      <xdr:rowOff>214032</xdr:rowOff>
    </xdr:from>
    <xdr:to>
      <xdr:col>22</xdr:col>
      <xdr:colOff>706550</xdr:colOff>
      <xdr:row>28</xdr:row>
      <xdr:rowOff>194709</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398500" y="6786282"/>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29</xdr:row>
      <xdr:rowOff>226732</xdr:rowOff>
    </xdr:from>
    <xdr:to>
      <xdr:col>22</xdr:col>
      <xdr:colOff>706550</xdr:colOff>
      <xdr:row>30</xdr:row>
      <xdr:rowOff>207409</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398500" y="7275232"/>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31</xdr:row>
      <xdr:rowOff>0</xdr:rowOff>
    </xdr:from>
    <xdr:to>
      <xdr:col>22</xdr:col>
      <xdr:colOff>706550</xdr:colOff>
      <xdr:row>31</xdr:row>
      <xdr:rowOff>216000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398500" y="75247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32</xdr:row>
      <xdr:rowOff>0</xdr:rowOff>
    </xdr:from>
    <xdr:to>
      <xdr:col>22</xdr:col>
      <xdr:colOff>706550</xdr:colOff>
      <xdr:row>32</xdr:row>
      <xdr:rowOff>216000</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398500" y="77628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32</xdr:row>
      <xdr:rowOff>222250</xdr:rowOff>
    </xdr:from>
    <xdr:to>
      <xdr:col>22</xdr:col>
      <xdr:colOff>706550</xdr:colOff>
      <xdr:row>33</xdr:row>
      <xdr:rowOff>202926</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398500" y="7985125"/>
          <a:ext cx="576000"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ja-JP" altLang="en-US" sz="1100">
            <a:solidFill>
              <a:srgbClr val="0070C0"/>
            </a:solidFill>
          </a:endParaRPr>
        </a:p>
      </xdr:txBody>
    </xdr:sp>
    <xdr:clientData/>
  </xdr:twoCellAnchor>
  <xdr:twoCellAnchor>
    <xdr:from>
      <xdr:col>22</xdr:col>
      <xdr:colOff>130550</xdr:colOff>
      <xdr:row>35</xdr:row>
      <xdr:rowOff>12700</xdr:rowOff>
    </xdr:from>
    <xdr:to>
      <xdr:col>22</xdr:col>
      <xdr:colOff>706550</xdr:colOff>
      <xdr:row>35</xdr:row>
      <xdr:rowOff>228700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0398500" y="8489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23</xdr:row>
      <xdr:rowOff>0</xdr:rowOff>
    </xdr:from>
    <xdr:to>
      <xdr:col>12</xdr:col>
      <xdr:colOff>25400</xdr:colOff>
      <xdr:row>23</xdr:row>
      <xdr:rowOff>215900</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5368925" y="5619750"/>
          <a:ext cx="638175"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24</xdr:row>
      <xdr:rowOff>0</xdr:rowOff>
    </xdr:from>
    <xdr:to>
      <xdr:col>12</xdr:col>
      <xdr:colOff>25400</xdr:colOff>
      <xdr:row>24</xdr:row>
      <xdr:rowOff>215900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5368925" y="5857875"/>
          <a:ext cx="638175"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X1321</a:t>
          </a:r>
        </a:p>
        <a:p>
          <a:endParaRPr kumimoji="1" lang="ja-JP" altLang="en-US" sz="1100">
            <a:solidFill>
              <a:srgbClr val="0070C0"/>
            </a:solidFill>
          </a:endParaRPr>
        </a:p>
      </xdr:txBody>
    </xdr:sp>
    <xdr:clientData/>
  </xdr:twoCellAnchor>
  <xdr:twoCellAnchor>
    <xdr:from>
      <xdr:col>11</xdr:col>
      <xdr:colOff>196850</xdr:colOff>
      <xdr:row>25</xdr:row>
      <xdr:rowOff>0</xdr:rowOff>
    </xdr:from>
    <xdr:to>
      <xdr:col>12</xdr:col>
      <xdr:colOff>25400</xdr:colOff>
      <xdr:row>25</xdr:row>
      <xdr:rowOff>215900</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5368925" y="6096000"/>
          <a:ext cx="638175"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26</xdr:row>
      <xdr:rowOff>0</xdr:rowOff>
    </xdr:from>
    <xdr:to>
      <xdr:col>12</xdr:col>
      <xdr:colOff>38026</xdr:colOff>
      <xdr:row>26</xdr:row>
      <xdr:rowOff>216000</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368925" y="6334125"/>
          <a:ext cx="650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27</xdr:row>
      <xdr:rowOff>19050</xdr:rowOff>
    </xdr:from>
    <xdr:to>
      <xdr:col>12</xdr:col>
      <xdr:colOff>38026</xdr:colOff>
      <xdr:row>28</xdr:row>
      <xdr:rowOff>3462</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5368925" y="6591300"/>
          <a:ext cx="650801" cy="222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16</xdr:col>
      <xdr:colOff>184524</xdr:colOff>
      <xdr:row>6</xdr:row>
      <xdr:rowOff>12700</xdr:rowOff>
    </xdr:from>
    <xdr:to>
      <xdr:col>17</xdr:col>
      <xdr:colOff>334700</xdr:colOff>
      <xdr:row>6</xdr:row>
      <xdr:rowOff>228700</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7880724" y="1603375"/>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184524</xdr:colOff>
      <xdr:row>9</xdr:row>
      <xdr:rowOff>6350</xdr:rowOff>
    </xdr:from>
    <xdr:to>
      <xdr:col>17</xdr:col>
      <xdr:colOff>334700</xdr:colOff>
      <xdr:row>9</xdr:row>
      <xdr:rowOff>222350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880724" y="2301875"/>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184524</xdr:colOff>
      <xdr:row>10</xdr:row>
      <xdr:rowOff>25400</xdr:rowOff>
    </xdr:from>
    <xdr:to>
      <xdr:col>17</xdr:col>
      <xdr:colOff>334700</xdr:colOff>
      <xdr:row>11</xdr:row>
      <xdr:rowOff>6077</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880724" y="2549525"/>
          <a:ext cx="578801"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11</xdr:row>
      <xdr:rowOff>19050</xdr:rowOff>
    </xdr:from>
    <xdr:to>
      <xdr:col>17</xdr:col>
      <xdr:colOff>334700</xdr:colOff>
      <xdr:row>11</xdr:row>
      <xdr:rowOff>235050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7880724" y="2781300"/>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12</xdr:row>
      <xdr:rowOff>12700</xdr:rowOff>
    </xdr:from>
    <xdr:to>
      <xdr:col>17</xdr:col>
      <xdr:colOff>334700</xdr:colOff>
      <xdr:row>12</xdr:row>
      <xdr:rowOff>228700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7880724" y="3013075"/>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13</xdr:row>
      <xdr:rowOff>25400</xdr:rowOff>
    </xdr:from>
    <xdr:to>
      <xdr:col>17</xdr:col>
      <xdr:colOff>334700</xdr:colOff>
      <xdr:row>14</xdr:row>
      <xdr:rowOff>3275</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7880724" y="3263900"/>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77504</xdr:colOff>
      <xdr:row>9</xdr:row>
      <xdr:rowOff>19050</xdr:rowOff>
    </xdr:from>
    <xdr:to>
      <xdr:col>0</xdr:col>
      <xdr:colOff>833504</xdr:colOff>
      <xdr:row>10</xdr:row>
      <xdr:rowOff>46932</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77504" y="2314575"/>
          <a:ext cx="756000" cy="256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r>
            <a:rPr kumimoji="1" lang="en-US" altLang="ja-JP" sz="1100">
              <a:solidFill>
                <a:srgbClr val="0070C0"/>
              </a:solidFill>
            </a:rPr>
            <a:t>M1	1</a:t>
          </a:r>
        </a:p>
        <a:p>
          <a:endParaRPr kumimoji="1" lang="ja-JP" altLang="en-US" sz="1100">
            <a:solidFill>
              <a:srgbClr val="0070C0"/>
            </a:solidFill>
          </a:endParaRPr>
        </a:p>
      </xdr:txBody>
    </xdr:sp>
    <xdr:clientData/>
  </xdr:twoCellAnchor>
  <xdr:twoCellAnchor>
    <xdr:from>
      <xdr:col>0</xdr:col>
      <xdr:colOff>77505</xdr:colOff>
      <xdr:row>10</xdr:row>
      <xdr:rowOff>19050</xdr:rowOff>
    </xdr:from>
    <xdr:to>
      <xdr:col>0</xdr:col>
      <xdr:colOff>821880</xdr:colOff>
      <xdr:row>10</xdr:row>
      <xdr:rowOff>235050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7505" y="2543175"/>
          <a:ext cx="7443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																																									2</a:t>
          </a:r>
        </a:p>
        <a:p>
          <a:endParaRPr kumimoji="1" lang="ja-JP" altLang="en-US" sz="1100">
            <a:solidFill>
              <a:srgbClr val="0070C0"/>
            </a:solidFill>
          </a:endParaRPr>
        </a:p>
      </xdr:txBody>
    </xdr:sp>
    <xdr:clientData/>
  </xdr:twoCellAnchor>
  <xdr:twoCellAnchor>
    <xdr:from>
      <xdr:col>0</xdr:col>
      <xdr:colOff>77504</xdr:colOff>
      <xdr:row>11</xdr:row>
      <xdr:rowOff>6349</xdr:rowOff>
    </xdr:from>
    <xdr:to>
      <xdr:col>0</xdr:col>
      <xdr:colOff>833504</xdr:colOff>
      <xdr:row>12</xdr:row>
      <xdr:rowOff>23025</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77504" y="2768599"/>
          <a:ext cx="756000" cy="25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241300</xdr:colOff>
      <xdr:row>12</xdr:row>
      <xdr:rowOff>19050</xdr:rowOff>
    </xdr:from>
    <xdr:to>
      <xdr:col>0</xdr:col>
      <xdr:colOff>817300</xdr:colOff>
      <xdr:row>12</xdr:row>
      <xdr:rowOff>235050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41300" y="3019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241300</xdr:colOff>
      <xdr:row>13</xdr:row>
      <xdr:rowOff>31750</xdr:rowOff>
    </xdr:from>
    <xdr:to>
      <xdr:col>0</xdr:col>
      <xdr:colOff>817300</xdr:colOff>
      <xdr:row>14</xdr:row>
      <xdr:rowOff>9625</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241300" y="32702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241300</xdr:colOff>
      <xdr:row>14</xdr:row>
      <xdr:rowOff>12700</xdr:rowOff>
    </xdr:from>
    <xdr:to>
      <xdr:col>0</xdr:col>
      <xdr:colOff>817300</xdr:colOff>
      <xdr:row>14</xdr:row>
      <xdr:rowOff>228700</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41300" y="34893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15</xdr:row>
      <xdr:rowOff>6350</xdr:rowOff>
    </xdr:from>
    <xdr:to>
      <xdr:col>0</xdr:col>
      <xdr:colOff>817300</xdr:colOff>
      <xdr:row>15</xdr:row>
      <xdr:rowOff>222350</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241300" y="37211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16</xdr:row>
      <xdr:rowOff>25400</xdr:rowOff>
    </xdr:from>
    <xdr:to>
      <xdr:col>0</xdr:col>
      <xdr:colOff>817300</xdr:colOff>
      <xdr:row>17</xdr:row>
      <xdr:rowOff>3275</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241300" y="39782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17</xdr:row>
      <xdr:rowOff>31750</xdr:rowOff>
    </xdr:from>
    <xdr:to>
      <xdr:col>0</xdr:col>
      <xdr:colOff>817300</xdr:colOff>
      <xdr:row>18</xdr:row>
      <xdr:rowOff>9625</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241300" y="42227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0</xdr:col>
      <xdr:colOff>241300</xdr:colOff>
      <xdr:row>23</xdr:row>
      <xdr:rowOff>12700</xdr:rowOff>
    </xdr:from>
    <xdr:to>
      <xdr:col>0</xdr:col>
      <xdr:colOff>817300</xdr:colOff>
      <xdr:row>23</xdr:row>
      <xdr:rowOff>228700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41300" y="56324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X1092</a:t>
          </a:r>
        </a:p>
        <a:p>
          <a:pPr algn="l"/>
          <a:endParaRPr kumimoji="1" lang="ja-JP" altLang="en-US" sz="1100">
            <a:solidFill>
              <a:srgbClr val="0070C0"/>
            </a:solidFill>
          </a:endParaRPr>
        </a:p>
      </xdr:txBody>
    </xdr:sp>
    <xdr:clientData/>
  </xdr:twoCellAnchor>
  <xdr:twoCellAnchor>
    <xdr:from>
      <xdr:col>0</xdr:col>
      <xdr:colOff>241300</xdr:colOff>
      <xdr:row>24</xdr:row>
      <xdr:rowOff>25400</xdr:rowOff>
    </xdr:from>
    <xdr:to>
      <xdr:col>0</xdr:col>
      <xdr:colOff>817300</xdr:colOff>
      <xdr:row>25</xdr:row>
      <xdr:rowOff>3275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241300" y="58832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X1093</a:t>
          </a:r>
        </a:p>
        <a:p>
          <a:pPr algn="l"/>
          <a:endParaRPr kumimoji="1" lang="ja-JP" altLang="en-US" sz="1100">
            <a:solidFill>
              <a:srgbClr val="0070C0"/>
            </a:solidFill>
          </a:endParaRPr>
        </a:p>
      </xdr:txBody>
    </xdr:sp>
    <xdr:clientData/>
  </xdr:twoCellAnchor>
  <xdr:twoCellAnchor>
    <xdr:from>
      <xdr:col>0</xdr:col>
      <xdr:colOff>241300</xdr:colOff>
      <xdr:row>25</xdr:row>
      <xdr:rowOff>19050</xdr:rowOff>
    </xdr:from>
    <xdr:to>
      <xdr:col>0</xdr:col>
      <xdr:colOff>817300</xdr:colOff>
      <xdr:row>25</xdr:row>
      <xdr:rowOff>235050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241300" y="61150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X1094</a:t>
          </a:r>
        </a:p>
        <a:p>
          <a:pPr algn="l"/>
          <a:endParaRPr kumimoji="1" lang="ja-JP" altLang="en-US" sz="1100">
            <a:solidFill>
              <a:srgbClr val="0070C0"/>
            </a:solidFill>
          </a:endParaRPr>
        </a:p>
      </xdr:txBody>
    </xdr:sp>
    <xdr:clientData/>
  </xdr:twoCellAnchor>
  <xdr:twoCellAnchor>
    <xdr:from>
      <xdr:col>0</xdr:col>
      <xdr:colOff>241300</xdr:colOff>
      <xdr:row>26</xdr:row>
      <xdr:rowOff>12700</xdr:rowOff>
    </xdr:from>
    <xdr:to>
      <xdr:col>0</xdr:col>
      <xdr:colOff>817300</xdr:colOff>
      <xdr:row>26</xdr:row>
      <xdr:rowOff>228700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241300" y="6346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X1385</a:t>
          </a:r>
        </a:p>
        <a:p>
          <a:pPr algn="l"/>
          <a:endParaRPr kumimoji="1" lang="ja-JP" altLang="en-US" sz="1100">
            <a:solidFill>
              <a:srgbClr val="0070C0"/>
            </a:solidFill>
          </a:endParaRPr>
        </a:p>
      </xdr:txBody>
    </xdr:sp>
    <xdr:clientData/>
  </xdr:twoCellAnchor>
  <xdr:twoCellAnchor>
    <xdr:from>
      <xdr:col>0</xdr:col>
      <xdr:colOff>241300</xdr:colOff>
      <xdr:row>27</xdr:row>
      <xdr:rowOff>38100</xdr:rowOff>
    </xdr:from>
    <xdr:to>
      <xdr:col>0</xdr:col>
      <xdr:colOff>817300</xdr:colOff>
      <xdr:row>28</xdr:row>
      <xdr:rowOff>15975</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241300" y="6610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X1099</a:t>
          </a:r>
        </a:p>
        <a:p>
          <a:pPr algn="l"/>
          <a:endParaRPr kumimoji="1" lang="ja-JP" altLang="en-US" sz="1100">
            <a:solidFill>
              <a:srgbClr val="0070C0"/>
            </a:solidFill>
          </a:endParaRPr>
        </a:p>
      </xdr:txBody>
    </xdr:sp>
    <xdr:clientData/>
  </xdr:twoCellAnchor>
  <xdr:twoCellAnchor>
    <xdr:from>
      <xdr:col>0</xdr:col>
      <xdr:colOff>241300</xdr:colOff>
      <xdr:row>28</xdr:row>
      <xdr:rowOff>44450</xdr:rowOff>
    </xdr:from>
    <xdr:to>
      <xdr:col>0</xdr:col>
      <xdr:colOff>817300</xdr:colOff>
      <xdr:row>29</xdr:row>
      <xdr:rowOff>22325</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241300" y="6854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X1098</a:t>
          </a:r>
        </a:p>
        <a:p>
          <a:pPr algn="l"/>
          <a:endParaRPr kumimoji="1" lang="ja-JP" altLang="en-US" sz="1100">
            <a:solidFill>
              <a:srgbClr val="0070C0"/>
            </a:solidFill>
          </a:endParaRPr>
        </a:p>
      </xdr:txBody>
    </xdr:sp>
    <xdr:clientData/>
  </xdr:twoCellAnchor>
  <xdr:twoCellAnchor>
    <xdr:from>
      <xdr:col>16</xdr:col>
      <xdr:colOff>184524</xdr:colOff>
      <xdr:row>19</xdr:row>
      <xdr:rowOff>30922</xdr:rowOff>
    </xdr:from>
    <xdr:to>
      <xdr:col>17</xdr:col>
      <xdr:colOff>334700</xdr:colOff>
      <xdr:row>20</xdr:row>
      <xdr:rowOff>11599</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7880724" y="4698172"/>
          <a:ext cx="578801"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X1052</a:t>
          </a:r>
        </a:p>
        <a:p>
          <a:pPr algn="l"/>
          <a:endParaRPr kumimoji="1" lang="ja-JP" altLang="en-US" sz="1100">
            <a:solidFill>
              <a:srgbClr val="0070C0"/>
            </a:solidFill>
          </a:endParaRPr>
        </a:p>
      </xdr:txBody>
    </xdr:sp>
    <xdr:clientData/>
  </xdr:twoCellAnchor>
  <xdr:twoCellAnchor>
    <xdr:from>
      <xdr:col>24</xdr:col>
      <xdr:colOff>223263</xdr:colOff>
      <xdr:row>19</xdr:row>
      <xdr:rowOff>1</xdr:rowOff>
    </xdr:from>
    <xdr:to>
      <xdr:col>25</xdr:col>
      <xdr:colOff>362234</xdr:colOff>
      <xdr:row>19</xdr:row>
      <xdr:rowOff>216001</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1719938" y="4667251"/>
          <a:ext cx="57712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X1053</a:t>
          </a:r>
        </a:p>
        <a:p>
          <a:pPr algn="l"/>
          <a:endParaRPr kumimoji="1" lang="en-US" altLang="ja-JP" sz="1100">
            <a:solidFill>
              <a:srgbClr val="0070C0"/>
            </a:solidFill>
          </a:endParaRPr>
        </a:p>
        <a:p>
          <a:pPr algn="l"/>
          <a:endParaRPr kumimoji="1" lang="ja-JP" altLang="en-US" sz="1100">
            <a:solidFill>
              <a:srgbClr val="0070C0"/>
            </a:solidFill>
          </a:endParaRPr>
        </a:p>
      </xdr:txBody>
    </xdr:sp>
    <xdr:clientData/>
  </xdr:twoCellAnchor>
  <xdr:twoCellAnchor>
    <xdr:from>
      <xdr:col>22</xdr:col>
      <xdr:colOff>165952</xdr:colOff>
      <xdr:row>34</xdr:row>
      <xdr:rowOff>17616</xdr:rowOff>
    </xdr:from>
    <xdr:to>
      <xdr:col>23</xdr:col>
      <xdr:colOff>7129</xdr:colOff>
      <xdr:row>35</xdr:row>
      <xdr:rowOff>2028</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0433902" y="8256741"/>
          <a:ext cx="650802" cy="222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0070C0"/>
              </a:solidFill>
            </a:rPr>
            <a:t>X1394</a:t>
          </a:r>
        </a:p>
        <a:p>
          <a:pPr algn="l"/>
          <a:endParaRPr kumimoji="1" lang="en-US" altLang="ja-JP" sz="1100">
            <a:solidFill>
              <a:srgbClr val="0070C0"/>
            </a:solidFill>
          </a:endParaRPr>
        </a:p>
        <a:p>
          <a:pPr algn="l"/>
          <a:endParaRPr kumimoji="1" lang="ja-JP" altLang="en-US" sz="1100">
            <a:solidFill>
              <a:srgbClr val="0070C0"/>
            </a:solidFill>
          </a:endParaRPr>
        </a:p>
      </xdr:txBody>
    </xdr:sp>
    <xdr:clientData/>
  </xdr:twoCellAnchor>
  <xdr:twoCellAnchor>
    <xdr:from>
      <xdr:col>0</xdr:col>
      <xdr:colOff>241300</xdr:colOff>
      <xdr:row>8</xdr:row>
      <xdr:rowOff>5043</xdr:rowOff>
    </xdr:from>
    <xdr:to>
      <xdr:col>0</xdr:col>
      <xdr:colOff>817300</xdr:colOff>
      <xdr:row>8</xdr:row>
      <xdr:rowOff>221043</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41300" y="20719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X4</a:t>
          </a:r>
        </a:p>
        <a:p>
          <a:pPr algn="l"/>
          <a:endParaRPr kumimoji="1" lang="ja-JP" altLang="en-US" sz="1100">
            <a:solidFill>
              <a:srgbClr val="0070C0"/>
            </a:solidFill>
          </a:endParaRPr>
        </a:p>
      </xdr:txBody>
    </xdr:sp>
    <xdr:clientData/>
  </xdr:twoCellAnchor>
  <xdr:twoCellAnchor>
    <xdr:from>
      <xdr:col>16</xdr:col>
      <xdr:colOff>184524</xdr:colOff>
      <xdr:row>8</xdr:row>
      <xdr:rowOff>13075</xdr:rowOff>
    </xdr:from>
    <xdr:to>
      <xdr:col>17</xdr:col>
      <xdr:colOff>334700</xdr:colOff>
      <xdr:row>9</xdr:row>
      <xdr:rowOff>4957</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7880724" y="2080000"/>
          <a:ext cx="578801"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X5</a:t>
          </a:r>
        </a:p>
        <a:p>
          <a:pPr algn="l"/>
          <a:endParaRPr kumimoji="1" lang="ja-JP" altLang="en-US" sz="1100">
            <a:solidFill>
              <a:srgbClr val="0070C0"/>
            </a:solidFill>
          </a:endParaRPr>
        </a:p>
      </xdr:txBody>
    </xdr:sp>
    <xdr:clientData/>
  </xdr:twoCellAnchor>
  <xdr:twoCellAnchor>
    <xdr:from>
      <xdr:col>3</xdr:col>
      <xdr:colOff>215841</xdr:colOff>
      <xdr:row>19</xdr:row>
      <xdr:rowOff>13307</xdr:rowOff>
    </xdr:from>
    <xdr:to>
      <xdr:col>6</xdr:col>
      <xdr:colOff>2512</xdr:colOff>
      <xdr:row>20</xdr:row>
      <xdr:rowOff>9785</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58916" y="4680557"/>
          <a:ext cx="1072546" cy="23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215841</xdr:colOff>
      <xdr:row>20</xdr:row>
      <xdr:rowOff>817</xdr:rowOff>
    </xdr:from>
    <xdr:to>
      <xdr:col>6</xdr:col>
      <xdr:colOff>2512</xdr:colOff>
      <xdr:row>20</xdr:row>
      <xdr:rowOff>228162</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58916" y="4906192"/>
          <a:ext cx="1072546" cy="22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215841</xdr:colOff>
      <xdr:row>21</xdr:row>
      <xdr:rowOff>25360</xdr:rowOff>
    </xdr:from>
    <xdr:to>
      <xdr:col>6</xdr:col>
      <xdr:colOff>2512</xdr:colOff>
      <xdr:row>22</xdr:row>
      <xdr:rowOff>21838</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58916" y="5168860"/>
          <a:ext cx="1072546" cy="23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3</xdr:col>
      <xdr:colOff>201706</xdr:colOff>
      <xdr:row>18</xdr:row>
      <xdr:rowOff>0</xdr:rowOff>
    </xdr:from>
    <xdr:to>
      <xdr:col>6</xdr:col>
      <xdr:colOff>2512</xdr:colOff>
      <xdr:row>18</xdr:row>
      <xdr:rowOff>221811</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44781" y="4429125"/>
          <a:ext cx="1086681" cy="221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oneCellAnchor>
    <xdr:from>
      <xdr:col>20</xdr:col>
      <xdr:colOff>6350</xdr:colOff>
      <xdr:row>5</xdr:row>
      <xdr:rowOff>127000</xdr:rowOff>
    </xdr:from>
    <xdr:ext cx="2034241" cy="536016"/>
    <xdr:sp macro="" textlink="">
      <xdr:nvSpPr>
        <xdr:cNvPr id="80" name="吹き出し: 角を丸めた四角形 12">
          <a:extLst>
            <a:ext uri="{FF2B5EF4-FFF2-40B4-BE49-F238E27FC236}">
              <a16:creationId xmlns:a16="http://schemas.microsoft.com/office/drawing/2014/main" id="{00000000-0008-0000-0000-000050000000}"/>
            </a:ext>
          </a:extLst>
        </xdr:cNvPr>
        <xdr:cNvSpPr/>
      </xdr:nvSpPr>
      <xdr:spPr bwMode="auto">
        <a:xfrm>
          <a:off x="9417050" y="1479550"/>
          <a:ext cx="2034241" cy="536016"/>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666752</xdr:colOff>
      <xdr:row>32</xdr:row>
      <xdr:rowOff>122465</xdr:rowOff>
    </xdr:from>
    <xdr:to>
      <xdr:col>14</xdr:col>
      <xdr:colOff>101888</xdr:colOff>
      <xdr:row>43</xdr:row>
      <xdr:rowOff>9483</xdr:rowOff>
    </xdr:to>
    <xdr:sp macro="" textlink="">
      <xdr:nvSpPr>
        <xdr:cNvPr id="44" name="AutoShape 325">
          <a:extLst>
            <a:ext uri="{FF2B5EF4-FFF2-40B4-BE49-F238E27FC236}">
              <a16:creationId xmlns:a16="http://schemas.microsoft.com/office/drawing/2014/main" id="{8BE7D33D-21E8-47BD-9A7D-69C2ABF8A00A}"/>
            </a:ext>
          </a:extLst>
        </xdr:cNvPr>
        <xdr:cNvSpPr>
          <a:spLocks noChangeArrowheads="1"/>
        </xdr:cNvSpPr>
      </xdr:nvSpPr>
      <xdr:spPr bwMode="auto">
        <a:xfrm>
          <a:off x="666752" y="6830786"/>
          <a:ext cx="13246386" cy="2581233"/>
        </a:xfrm>
        <a:prstGeom prst="roundRect">
          <a:avLst>
            <a:gd name="adj" fmla="val 16667"/>
          </a:avLst>
        </a:prstGeom>
        <a:solidFill>
          <a:srgbClr val="C0C0C0">
            <a:alpha val="25098"/>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r>
            <a:rPr lang="ja-JP" altLang="en-US"/>
            <a:t>本枠内に、次ページ以降の金額に関する</a:t>
          </a:r>
          <a:r>
            <a:rPr lang="en-US" altLang="ja-JP"/>
            <a:t>A</a:t>
          </a:r>
          <a:r>
            <a:rPr lang="ja-JP" altLang="en-US"/>
            <a:t>方式、</a:t>
          </a:r>
          <a:r>
            <a:rPr lang="en-US" altLang="ja-JP"/>
            <a:t>B</a:t>
          </a:r>
          <a:r>
            <a:rPr lang="ja-JP" altLang="ja-JP" sz="1100">
              <a:effectLst/>
              <a:latin typeface="+mn-lt"/>
              <a:ea typeface="+mn-ea"/>
              <a:cs typeface="+mn-cs"/>
            </a:rPr>
            <a:t>方式</a:t>
          </a:r>
          <a:r>
            <a:rPr lang="ja-JP" altLang="en-US"/>
            <a:t>、</a:t>
          </a:r>
          <a:r>
            <a:rPr lang="en-US" altLang="ja-JP"/>
            <a:t>C</a:t>
          </a:r>
          <a:r>
            <a:rPr lang="ja-JP" altLang="ja-JP" sz="1100">
              <a:effectLst/>
              <a:latin typeface="+mn-lt"/>
              <a:ea typeface="+mn-ea"/>
              <a:cs typeface="+mn-cs"/>
            </a:rPr>
            <a:t>方式</a:t>
          </a:r>
          <a:r>
            <a:rPr lang="ja-JP" altLang="en-US"/>
            <a:t>、</a:t>
          </a:r>
          <a:r>
            <a:rPr lang="en-US" altLang="ja-JP"/>
            <a:t>D</a:t>
          </a:r>
          <a:r>
            <a:rPr lang="ja-JP" altLang="ja-JP" sz="1100">
              <a:effectLst/>
              <a:latin typeface="+mn-lt"/>
              <a:ea typeface="+mn-ea"/>
              <a:cs typeface="+mn-cs"/>
            </a:rPr>
            <a:t>方式</a:t>
          </a:r>
          <a:r>
            <a:rPr lang="ja-JP" altLang="en-US" sz="1100">
              <a:effectLst/>
              <a:latin typeface="+mn-lt"/>
              <a:ea typeface="+mn-ea"/>
              <a:cs typeface="+mn-cs"/>
            </a:rPr>
            <a:t>の印字が挿入される</a:t>
          </a:r>
          <a:r>
            <a:rPr lang="ja-JP" altLang="en-US"/>
            <a:t>。</a:t>
          </a:r>
        </a:p>
      </xdr:txBody>
    </xdr:sp>
    <xdr:clientData/>
  </xdr:twoCellAnchor>
  <xdr:twoCellAnchor>
    <xdr:from>
      <xdr:col>0</xdr:col>
      <xdr:colOff>700457</xdr:colOff>
      <xdr:row>48</xdr:row>
      <xdr:rowOff>211372</xdr:rowOff>
    </xdr:from>
    <xdr:to>
      <xdr:col>14</xdr:col>
      <xdr:colOff>135593</xdr:colOff>
      <xdr:row>61</xdr:row>
      <xdr:rowOff>139212</xdr:rowOff>
    </xdr:to>
    <xdr:sp macro="" textlink="">
      <xdr:nvSpPr>
        <xdr:cNvPr id="54" name="AutoShape 325">
          <a:extLst>
            <a:ext uri="{FF2B5EF4-FFF2-40B4-BE49-F238E27FC236}">
              <a16:creationId xmlns:a16="http://schemas.microsoft.com/office/drawing/2014/main" id="{00000000-0008-0000-0800-000036000000}"/>
            </a:ext>
          </a:extLst>
        </xdr:cNvPr>
        <xdr:cNvSpPr>
          <a:spLocks noChangeArrowheads="1"/>
        </xdr:cNvSpPr>
      </xdr:nvSpPr>
      <xdr:spPr bwMode="auto">
        <a:xfrm>
          <a:off x="700457" y="11205943"/>
          <a:ext cx="13187422" cy="2758126"/>
        </a:xfrm>
        <a:prstGeom prst="roundRect">
          <a:avLst>
            <a:gd name="adj" fmla="val 16667"/>
          </a:avLst>
        </a:prstGeom>
        <a:solidFill>
          <a:srgbClr val="C0C0C0">
            <a:alpha val="25098"/>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twoCellAnchor>
    <xdr:from>
      <xdr:col>0</xdr:col>
      <xdr:colOff>664303</xdr:colOff>
      <xdr:row>81</xdr:row>
      <xdr:rowOff>200462</xdr:rowOff>
    </xdr:from>
    <xdr:to>
      <xdr:col>14</xdr:col>
      <xdr:colOff>35653</xdr:colOff>
      <xdr:row>94</xdr:row>
      <xdr:rowOff>190500</xdr:rowOff>
    </xdr:to>
    <xdr:sp macro="" textlink="">
      <xdr:nvSpPr>
        <xdr:cNvPr id="211" name="AutoShape 551">
          <a:extLst>
            <a:ext uri="{FF2B5EF4-FFF2-40B4-BE49-F238E27FC236}">
              <a16:creationId xmlns:a16="http://schemas.microsoft.com/office/drawing/2014/main" id="{00000000-0008-0000-0800-0000D3000000}"/>
            </a:ext>
          </a:extLst>
        </xdr:cNvPr>
        <xdr:cNvSpPr>
          <a:spLocks noChangeArrowheads="1"/>
        </xdr:cNvSpPr>
      </xdr:nvSpPr>
      <xdr:spPr bwMode="auto">
        <a:xfrm>
          <a:off x="664303" y="19713105"/>
          <a:ext cx="13123636" cy="2820324"/>
        </a:xfrm>
        <a:prstGeom prst="roundRect">
          <a:avLst>
            <a:gd name="adj" fmla="val 16667"/>
          </a:avLst>
        </a:prstGeom>
        <a:solidFill>
          <a:srgbClr val="C0C0C0">
            <a:alpha val="25098"/>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twoCellAnchor>
    <xdr:from>
      <xdr:col>4</xdr:col>
      <xdr:colOff>228600</xdr:colOff>
      <xdr:row>7</xdr:row>
      <xdr:rowOff>114300</xdr:rowOff>
    </xdr:from>
    <xdr:to>
      <xdr:col>9</xdr:col>
      <xdr:colOff>142875</xdr:colOff>
      <xdr:row>7</xdr:row>
      <xdr:rowOff>114300</xdr:rowOff>
    </xdr:to>
    <xdr:sp macro="" textlink="">
      <xdr:nvSpPr>
        <xdr:cNvPr id="2" name="Line 2">
          <a:extLst>
            <a:ext uri="{FF2B5EF4-FFF2-40B4-BE49-F238E27FC236}">
              <a16:creationId xmlns:a16="http://schemas.microsoft.com/office/drawing/2014/main" id="{00000000-0008-0000-0800-000002000000}"/>
            </a:ext>
          </a:extLst>
        </xdr:cNvPr>
        <xdr:cNvSpPr>
          <a:spLocks noChangeShapeType="1"/>
        </xdr:cNvSpPr>
      </xdr:nvSpPr>
      <xdr:spPr bwMode="auto">
        <a:xfrm flipH="1">
          <a:off x="3952875" y="1581150"/>
          <a:ext cx="4991100" cy="0"/>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257175</xdr:colOff>
      <xdr:row>7</xdr:row>
      <xdr:rowOff>38100</xdr:rowOff>
    </xdr:from>
    <xdr:to>
      <xdr:col>10</xdr:col>
      <xdr:colOff>28575</xdr:colOff>
      <xdr:row>7</xdr:row>
      <xdr:rowOff>200025</xdr:rowOff>
    </xdr:to>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9058275" y="1504950"/>
          <a:ext cx="7429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1019</a:t>
          </a:r>
        </a:p>
      </xdr:txBody>
    </xdr:sp>
    <xdr:clientData/>
  </xdr:twoCellAnchor>
  <xdr:twoCellAnchor>
    <xdr:from>
      <xdr:col>9</xdr:col>
      <xdr:colOff>257175</xdr:colOff>
      <xdr:row>8</xdr:row>
      <xdr:rowOff>47625</xdr:rowOff>
    </xdr:from>
    <xdr:to>
      <xdr:col>10</xdr:col>
      <xdr:colOff>28575</xdr:colOff>
      <xdr:row>9</xdr:row>
      <xdr:rowOff>0</xdr:rowOff>
    </xdr:to>
    <xdr:sp macro="" textlink="">
      <xdr:nvSpPr>
        <xdr:cNvPr id="4" name="Text Box 4">
          <a:extLst>
            <a:ext uri="{FF2B5EF4-FFF2-40B4-BE49-F238E27FC236}">
              <a16:creationId xmlns:a16="http://schemas.microsoft.com/office/drawing/2014/main" id="{00000000-0008-0000-0800-000004000000}"/>
            </a:ext>
          </a:extLst>
        </xdr:cNvPr>
        <xdr:cNvSpPr txBox="1">
          <a:spLocks noChangeArrowheads="1"/>
        </xdr:cNvSpPr>
      </xdr:nvSpPr>
      <xdr:spPr bwMode="auto">
        <a:xfrm>
          <a:off x="9058275" y="1724025"/>
          <a:ext cx="7429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1020</a:t>
          </a:r>
        </a:p>
      </xdr:txBody>
    </xdr:sp>
    <xdr:clientData/>
  </xdr:twoCellAnchor>
  <xdr:twoCellAnchor>
    <xdr:from>
      <xdr:col>9</xdr:col>
      <xdr:colOff>257175</xdr:colOff>
      <xdr:row>10</xdr:row>
      <xdr:rowOff>28575</xdr:rowOff>
    </xdr:from>
    <xdr:to>
      <xdr:col>10</xdr:col>
      <xdr:colOff>28575</xdr:colOff>
      <xdr:row>10</xdr:row>
      <xdr:rowOff>190500</xdr:rowOff>
    </xdr:to>
    <xdr:sp macro="" textlink="">
      <xdr:nvSpPr>
        <xdr:cNvPr id="5" name="Text Box 5">
          <a:extLst>
            <a:ext uri="{FF2B5EF4-FFF2-40B4-BE49-F238E27FC236}">
              <a16:creationId xmlns:a16="http://schemas.microsoft.com/office/drawing/2014/main" id="{00000000-0008-0000-0800-000005000000}"/>
            </a:ext>
          </a:extLst>
        </xdr:cNvPr>
        <xdr:cNvSpPr txBox="1">
          <a:spLocks noChangeArrowheads="1"/>
        </xdr:cNvSpPr>
      </xdr:nvSpPr>
      <xdr:spPr bwMode="auto">
        <a:xfrm>
          <a:off x="9058275" y="2124075"/>
          <a:ext cx="7429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1013</a:t>
          </a:r>
        </a:p>
      </xdr:txBody>
    </xdr:sp>
    <xdr:clientData/>
  </xdr:twoCellAnchor>
  <xdr:twoCellAnchor>
    <xdr:from>
      <xdr:col>9</xdr:col>
      <xdr:colOff>257175</xdr:colOff>
      <xdr:row>9</xdr:row>
      <xdr:rowOff>28575</xdr:rowOff>
    </xdr:from>
    <xdr:to>
      <xdr:col>10</xdr:col>
      <xdr:colOff>28575</xdr:colOff>
      <xdr:row>9</xdr:row>
      <xdr:rowOff>180975</xdr:rowOff>
    </xdr:to>
    <xdr:sp macro="" textlink="">
      <xdr:nvSpPr>
        <xdr:cNvPr id="6" name="Text Box 6">
          <a:extLst>
            <a:ext uri="{FF2B5EF4-FFF2-40B4-BE49-F238E27FC236}">
              <a16:creationId xmlns:a16="http://schemas.microsoft.com/office/drawing/2014/main" id="{00000000-0008-0000-0800-000006000000}"/>
            </a:ext>
          </a:extLst>
        </xdr:cNvPr>
        <xdr:cNvSpPr txBox="1">
          <a:spLocks noChangeArrowheads="1"/>
        </xdr:cNvSpPr>
      </xdr:nvSpPr>
      <xdr:spPr bwMode="auto">
        <a:xfrm>
          <a:off x="9058275" y="1914525"/>
          <a:ext cx="7429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1023</a:t>
          </a:r>
        </a:p>
      </xdr:txBody>
    </xdr:sp>
    <xdr:clientData/>
  </xdr:twoCellAnchor>
  <xdr:twoCellAnchor>
    <xdr:from>
      <xdr:col>9</xdr:col>
      <xdr:colOff>257175</xdr:colOff>
      <xdr:row>13</xdr:row>
      <xdr:rowOff>38100</xdr:rowOff>
    </xdr:from>
    <xdr:to>
      <xdr:col>10</xdr:col>
      <xdr:colOff>28575</xdr:colOff>
      <xdr:row>13</xdr:row>
      <xdr:rowOff>200025</xdr:rowOff>
    </xdr:to>
    <xdr:sp macro="" textlink="">
      <xdr:nvSpPr>
        <xdr:cNvPr id="7" name="Text Box 7">
          <a:extLst>
            <a:ext uri="{FF2B5EF4-FFF2-40B4-BE49-F238E27FC236}">
              <a16:creationId xmlns:a16="http://schemas.microsoft.com/office/drawing/2014/main" id="{00000000-0008-0000-0800-000007000000}"/>
            </a:ext>
          </a:extLst>
        </xdr:cNvPr>
        <xdr:cNvSpPr txBox="1">
          <a:spLocks noChangeArrowheads="1"/>
        </xdr:cNvSpPr>
      </xdr:nvSpPr>
      <xdr:spPr bwMode="auto">
        <a:xfrm>
          <a:off x="9058275" y="2552700"/>
          <a:ext cx="7429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1017</a:t>
          </a:r>
        </a:p>
      </xdr:txBody>
    </xdr:sp>
    <xdr:clientData/>
  </xdr:twoCellAnchor>
  <xdr:twoCellAnchor>
    <xdr:from>
      <xdr:col>9</xdr:col>
      <xdr:colOff>257175</xdr:colOff>
      <xdr:row>14</xdr:row>
      <xdr:rowOff>38100</xdr:rowOff>
    </xdr:from>
    <xdr:to>
      <xdr:col>10</xdr:col>
      <xdr:colOff>28575</xdr:colOff>
      <xdr:row>14</xdr:row>
      <xdr:rowOff>200025</xdr:rowOff>
    </xdr:to>
    <xdr:sp macro="" textlink="">
      <xdr:nvSpPr>
        <xdr:cNvPr id="8" name="Text Box 8">
          <a:extLst>
            <a:ext uri="{FF2B5EF4-FFF2-40B4-BE49-F238E27FC236}">
              <a16:creationId xmlns:a16="http://schemas.microsoft.com/office/drawing/2014/main" id="{00000000-0008-0000-0800-000008000000}"/>
            </a:ext>
          </a:extLst>
        </xdr:cNvPr>
        <xdr:cNvSpPr txBox="1">
          <a:spLocks noChangeArrowheads="1"/>
        </xdr:cNvSpPr>
      </xdr:nvSpPr>
      <xdr:spPr bwMode="auto">
        <a:xfrm>
          <a:off x="9058275" y="2762250"/>
          <a:ext cx="7429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1018</a:t>
          </a:r>
        </a:p>
      </xdr:txBody>
    </xdr:sp>
    <xdr:clientData/>
  </xdr:twoCellAnchor>
  <xdr:twoCellAnchor>
    <xdr:from>
      <xdr:col>9</xdr:col>
      <xdr:colOff>257175</xdr:colOff>
      <xdr:row>16</xdr:row>
      <xdr:rowOff>9525</xdr:rowOff>
    </xdr:from>
    <xdr:to>
      <xdr:col>10</xdr:col>
      <xdr:colOff>28575</xdr:colOff>
      <xdr:row>16</xdr:row>
      <xdr:rowOff>180975</xdr:rowOff>
    </xdr:to>
    <xdr:sp macro="" textlink="">
      <xdr:nvSpPr>
        <xdr:cNvPr id="9" name="Text Box 9">
          <a:extLst>
            <a:ext uri="{FF2B5EF4-FFF2-40B4-BE49-F238E27FC236}">
              <a16:creationId xmlns:a16="http://schemas.microsoft.com/office/drawing/2014/main" id="{00000000-0008-0000-0800-000009000000}"/>
            </a:ext>
          </a:extLst>
        </xdr:cNvPr>
        <xdr:cNvSpPr txBox="1">
          <a:spLocks noChangeArrowheads="1"/>
        </xdr:cNvSpPr>
      </xdr:nvSpPr>
      <xdr:spPr bwMode="auto">
        <a:xfrm>
          <a:off x="9058275" y="3152775"/>
          <a:ext cx="74295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1022</a:t>
          </a:r>
        </a:p>
      </xdr:txBody>
    </xdr:sp>
    <xdr:clientData/>
  </xdr:twoCellAnchor>
  <xdr:twoCellAnchor>
    <xdr:from>
      <xdr:col>9</xdr:col>
      <xdr:colOff>257175</xdr:colOff>
      <xdr:row>15</xdr:row>
      <xdr:rowOff>9525</xdr:rowOff>
    </xdr:from>
    <xdr:to>
      <xdr:col>10</xdr:col>
      <xdr:colOff>28575</xdr:colOff>
      <xdr:row>15</xdr:row>
      <xdr:rowOff>180975</xdr:rowOff>
    </xdr:to>
    <xdr:sp macro="" textlink="">
      <xdr:nvSpPr>
        <xdr:cNvPr id="10" name="Text Box 10">
          <a:extLst>
            <a:ext uri="{FF2B5EF4-FFF2-40B4-BE49-F238E27FC236}">
              <a16:creationId xmlns:a16="http://schemas.microsoft.com/office/drawing/2014/main" id="{00000000-0008-0000-0800-00000A000000}"/>
            </a:ext>
          </a:extLst>
        </xdr:cNvPr>
        <xdr:cNvSpPr txBox="1">
          <a:spLocks noChangeArrowheads="1"/>
        </xdr:cNvSpPr>
      </xdr:nvSpPr>
      <xdr:spPr bwMode="auto">
        <a:xfrm>
          <a:off x="9058275" y="2943225"/>
          <a:ext cx="74295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TAG1021</a:t>
          </a:r>
        </a:p>
      </xdr:txBody>
    </xdr:sp>
    <xdr:clientData/>
  </xdr:twoCellAnchor>
  <xdr:twoCellAnchor>
    <xdr:from>
      <xdr:col>9</xdr:col>
      <xdr:colOff>257175</xdr:colOff>
      <xdr:row>15</xdr:row>
      <xdr:rowOff>9525</xdr:rowOff>
    </xdr:from>
    <xdr:to>
      <xdr:col>10</xdr:col>
      <xdr:colOff>28575</xdr:colOff>
      <xdr:row>15</xdr:row>
      <xdr:rowOff>180975</xdr:rowOff>
    </xdr:to>
    <xdr:sp macro="" textlink="">
      <xdr:nvSpPr>
        <xdr:cNvPr id="11" name="Text Box 11">
          <a:extLst>
            <a:ext uri="{FF2B5EF4-FFF2-40B4-BE49-F238E27FC236}">
              <a16:creationId xmlns:a16="http://schemas.microsoft.com/office/drawing/2014/main" id="{00000000-0008-0000-0800-00000B000000}"/>
            </a:ext>
          </a:extLst>
        </xdr:cNvPr>
        <xdr:cNvSpPr txBox="1">
          <a:spLocks noChangeArrowheads="1"/>
        </xdr:cNvSpPr>
      </xdr:nvSpPr>
      <xdr:spPr bwMode="auto">
        <a:xfrm>
          <a:off x="9058275" y="2943225"/>
          <a:ext cx="74295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1021</a:t>
          </a:r>
        </a:p>
      </xdr:txBody>
    </xdr:sp>
    <xdr:clientData/>
  </xdr:twoCellAnchor>
  <xdr:twoCellAnchor>
    <xdr:from>
      <xdr:col>0</xdr:col>
      <xdr:colOff>342900</xdr:colOff>
      <xdr:row>7</xdr:row>
      <xdr:rowOff>66675</xdr:rowOff>
    </xdr:from>
    <xdr:to>
      <xdr:col>1</xdr:col>
      <xdr:colOff>190500</xdr:colOff>
      <xdr:row>8</xdr:row>
      <xdr:rowOff>9525</xdr:rowOff>
    </xdr:to>
    <xdr:sp macro="" textlink="">
      <xdr:nvSpPr>
        <xdr:cNvPr id="12" name="Text Box 13">
          <a:extLst>
            <a:ext uri="{FF2B5EF4-FFF2-40B4-BE49-F238E27FC236}">
              <a16:creationId xmlns:a16="http://schemas.microsoft.com/office/drawing/2014/main" id="{00000000-0008-0000-0800-00000C000000}"/>
            </a:ext>
          </a:extLst>
        </xdr:cNvPr>
        <xdr:cNvSpPr txBox="1">
          <a:spLocks noChangeArrowheads="1"/>
        </xdr:cNvSpPr>
      </xdr:nvSpPr>
      <xdr:spPr bwMode="auto">
        <a:xfrm>
          <a:off x="342900" y="153352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1030</a:t>
          </a:r>
        </a:p>
      </xdr:txBody>
    </xdr:sp>
    <xdr:clientData/>
  </xdr:twoCellAnchor>
  <xdr:twoCellAnchor>
    <xdr:from>
      <xdr:col>0</xdr:col>
      <xdr:colOff>342900</xdr:colOff>
      <xdr:row>8</xdr:row>
      <xdr:rowOff>66675</xdr:rowOff>
    </xdr:from>
    <xdr:to>
      <xdr:col>1</xdr:col>
      <xdr:colOff>190500</xdr:colOff>
      <xdr:row>9</xdr:row>
      <xdr:rowOff>0</xdr:rowOff>
    </xdr:to>
    <xdr:sp macro="" textlink="">
      <xdr:nvSpPr>
        <xdr:cNvPr id="13" name="Text Box 14">
          <a:extLst>
            <a:ext uri="{FF2B5EF4-FFF2-40B4-BE49-F238E27FC236}">
              <a16:creationId xmlns:a16="http://schemas.microsoft.com/office/drawing/2014/main" id="{00000000-0008-0000-0800-00000D000000}"/>
            </a:ext>
          </a:extLst>
        </xdr:cNvPr>
        <xdr:cNvSpPr txBox="1">
          <a:spLocks noChangeArrowheads="1"/>
        </xdr:cNvSpPr>
      </xdr:nvSpPr>
      <xdr:spPr bwMode="auto">
        <a:xfrm>
          <a:off x="342900" y="1743075"/>
          <a:ext cx="68580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1031</a:t>
          </a:r>
        </a:p>
      </xdr:txBody>
    </xdr:sp>
    <xdr:clientData/>
  </xdr:twoCellAnchor>
  <xdr:twoCellAnchor>
    <xdr:from>
      <xdr:col>0</xdr:col>
      <xdr:colOff>314325</xdr:colOff>
      <xdr:row>10</xdr:row>
      <xdr:rowOff>28575</xdr:rowOff>
    </xdr:from>
    <xdr:to>
      <xdr:col>1</xdr:col>
      <xdr:colOff>161925</xdr:colOff>
      <xdr:row>10</xdr:row>
      <xdr:rowOff>180975</xdr:rowOff>
    </xdr:to>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314325" y="212407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1024</a:t>
          </a:r>
        </a:p>
      </xdr:txBody>
    </xdr:sp>
    <xdr:clientData/>
  </xdr:twoCellAnchor>
  <xdr:twoCellAnchor>
    <xdr:from>
      <xdr:col>0</xdr:col>
      <xdr:colOff>333375</xdr:colOff>
      <xdr:row>12</xdr:row>
      <xdr:rowOff>9525</xdr:rowOff>
    </xdr:from>
    <xdr:to>
      <xdr:col>1</xdr:col>
      <xdr:colOff>180975</xdr:colOff>
      <xdr:row>12</xdr:row>
      <xdr:rowOff>161925</xdr:rowOff>
    </xdr:to>
    <xdr:sp macro="" textlink="">
      <xdr:nvSpPr>
        <xdr:cNvPr id="15" name="Text Box 16">
          <a:extLst>
            <a:ext uri="{FF2B5EF4-FFF2-40B4-BE49-F238E27FC236}">
              <a16:creationId xmlns:a16="http://schemas.microsoft.com/office/drawing/2014/main" id="{00000000-0008-0000-0800-00000F000000}"/>
            </a:ext>
          </a:extLst>
        </xdr:cNvPr>
        <xdr:cNvSpPr txBox="1">
          <a:spLocks noChangeArrowheads="1"/>
        </xdr:cNvSpPr>
      </xdr:nvSpPr>
      <xdr:spPr bwMode="auto">
        <a:xfrm>
          <a:off x="333375" y="252412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1028</a:t>
          </a:r>
        </a:p>
      </xdr:txBody>
    </xdr:sp>
    <xdr:clientData/>
  </xdr:twoCellAnchor>
  <xdr:twoCellAnchor>
    <xdr:from>
      <xdr:col>0</xdr:col>
      <xdr:colOff>342900</xdr:colOff>
      <xdr:row>13</xdr:row>
      <xdr:rowOff>9525</xdr:rowOff>
    </xdr:from>
    <xdr:to>
      <xdr:col>1</xdr:col>
      <xdr:colOff>190500</xdr:colOff>
      <xdr:row>13</xdr:row>
      <xdr:rowOff>161925</xdr:rowOff>
    </xdr:to>
    <xdr:sp macro="" textlink="">
      <xdr:nvSpPr>
        <xdr:cNvPr id="16" name="Text Box 17">
          <a:extLst>
            <a:ext uri="{FF2B5EF4-FFF2-40B4-BE49-F238E27FC236}">
              <a16:creationId xmlns:a16="http://schemas.microsoft.com/office/drawing/2014/main" id="{00000000-0008-0000-0800-000010000000}"/>
            </a:ext>
          </a:extLst>
        </xdr:cNvPr>
        <xdr:cNvSpPr txBox="1">
          <a:spLocks noChangeArrowheads="1"/>
        </xdr:cNvSpPr>
      </xdr:nvSpPr>
      <xdr:spPr bwMode="auto">
        <a:xfrm>
          <a:off x="342900" y="273367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1029</a:t>
          </a:r>
        </a:p>
      </xdr:txBody>
    </xdr:sp>
    <xdr:clientData/>
  </xdr:twoCellAnchor>
  <xdr:twoCellAnchor>
    <xdr:from>
      <xdr:col>0</xdr:col>
      <xdr:colOff>352425</xdr:colOff>
      <xdr:row>14</xdr:row>
      <xdr:rowOff>9525</xdr:rowOff>
    </xdr:from>
    <xdr:to>
      <xdr:col>1</xdr:col>
      <xdr:colOff>200025</xdr:colOff>
      <xdr:row>14</xdr:row>
      <xdr:rowOff>161925</xdr:rowOff>
    </xdr:to>
    <xdr:sp macro="" textlink="">
      <xdr:nvSpPr>
        <xdr:cNvPr id="17" name="Text Box 18">
          <a:extLst>
            <a:ext uri="{FF2B5EF4-FFF2-40B4-BE49-F238E27FC236}">
              <a16:creationId xmlns:a16="http://schemas.microsoft.com/office/drawing/2014/main" id="{00000000-0008-0000-0800-000011000000}"/>
            </a:ext>
          </a:extLst>
        </xdr:cNvPr>
        <xdr:cNvSpPr txBox="1">
          <a:spLocks noChangeArrowheads="1"/>
        </xdr:cNvSpPr>
      </xdr:nvSpPr>
      <xdr:spPr bwMode="auto">
        <a:xfrm>
          <a:off x="352425" y="294322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1032</a:t>
          </a:r>
        </a:p>
      </xdr:txBody>
    </xdr:sp>
    <xdr:clientData/>
  </xdr:twoCellAnchor>
  <xdr:twoCellAnchor>
    <xdr:from>
      <xdr:col>1</xdr:col>
      <xdr:colOff>38100</xdr:colOff>
      <xdr:row>4</xdr:row>
      <xdr:rowOff>200025</xdr:rowOff>
    </xdr:from>
    <xdr:to>
      <xdr:col>1</xdr:col>
      <xdr:colOff>600075</xdr:colOff>
      <xdr:row>5</xdr:row>
      <xdr:rowOff>142875</xdr:rowOff>
    </xdr:to>
    <xdr:sp macro="" textlink="">
      <xdr:nvSpPr>
        <xdr:cNvPr id="18" name="Text Box 75">
          <a:extLst>
            <a:ext uri="{FF2B5EF4-FFF2-40B4-BE49-F238E27FC236}">
              <a16:creationId xmlns:a16="http://schemas.microsoft.com/office/drawing/2014/main" id="{00000000-0008-0000-0800-000012000000}"/>
            </a:ext>
          </a:extLst>
        </xdr:cNvPr>
        <xdr:cNvSpPr txBox="1">
          <a:spLocks noChangeArrowheads="1"/>
        </xdr:cNvSpPr>
      </xdr:nvSpPr>
      <xdr:spPr bwMode="auto">
        <a:xfrm>
          <a:off x="876300" y="1038225"/>
          <a:ext cx="56197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2</a:t>
          </a:r>
        </a:p>
      </xdr:txBody>
    </xdr:sp>
    <xdr:clientData/>
  </xdr:twoCellAnchor>
  <xdr:twoCellAnchor>
    <xdr:from>
      <xdr:col>0</xdr:col>
      <xdr:colOff>790575</xdr:colOff>
      <xdr:row>1</xdr:row>
      <xdr:rowOff>28575</xdr:rowOff>
    </xdr:from>
    <xdr:to>
      <xdr:col>1</xdr:col>
      <xdr:colOff>438150</xdr:colOff>
      <xdr:row>1</xdr:row>
      <xdr:rowOff>180975</xdr:rowOff>
    </xdr:to>
    <xdr:sp macro="" textlink="">
      <xdr:nvSpPr>
        <xdr:cNvPr id="19" name="Text Box 86">
          <a:extLst>
            <a:ext uri="{FF2B5EF4-FFF2-40B4-BE49-F238E27FC236}">
              <a16:creationId xmlns:a16="http://schemas.microsoft.com/office/drawing/2014/main" id="{00000000-0008-0000-0800-000013000000}"/>
            </a:ext>
          </a:extLst>
        </xdr:cNvPr>
        <xdr:cNvSpPr txBox="1">
          <a:spLocks noChangeArrowheads="1"/>
        </xdr:cNvSpPr>
      </xdr:nvSpPr>
      <xdr:spPr bwMode="auto">
        <a:xfrm>
          <a:off x="790575" y="238125"/>
          <a:ext cx="48577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4</a:t>
          </a:r>
        </a:p>
      </xdr:txBody>
    </xdr:sp>
    <xdr:clientData/>
  </xdr:twoCellAnchor>
  <xdr:twoCellAnchor>
    <xdr:from>
      <xdr:col>0</xdr:col>
      <xdr:colOff>790575</xdr:colOff>
      <xdr:row>2</xdr:row>
      <xdr:rowOff>28575</xdr:rowOff>
    </xdr:from>
    <xdr:to>
      <xdr:col>1</xdr:col>
      <xdr:colOff>438150</xdr:colOff>
      <xdr:row>2</xdr:row>
      <xdr:rowOff>180975</xdr:rowOff>
    </xdr:to>
    <xdr:sp macro="" textlink="">
      <xdr:nvSpPr>
        <xdr:cNvPr id="20" name="Text Box 87">
          <a:extLst>
            <a:ext uri="{FF2B5EF4-FFF2-40B4-BE49-F238E27FC236}">
              <a16:creationId xmlns:a16="http://schemas.microsoft.com/office/drawing/2014/main" id="{00000000-0008-0000-0800-000014000000}"/>
            </a:ext>
          </a:extLst>
        </xdr:cNvPr>
        <xdr:cNvSpPr txBox="1">
          <a:spLocks noChangeArrowheads="1"/>
        </xdr:cNvSpPr>
      </xdr:nvSpPr>
      <xdr:spPr bwMode="auto">
        <a:xfrm>
          <a:off x="790575" y="447675"/>
          <a:ext cx="48577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5</a:t>
          </a:r>
        </a:p>
      </xdr:txBody>
    </xdr:sp>
    <xdr:clientData/>
  </xdr:twoCellAnchor>
  <xdr:twoCellAnchor>
    <xdr:from>
      <xdr:col>8</xdr:col>
      <xdr:colOff>495300</xdr:colOff>
      <xdr:row>1</xdr:row>
      <xdr:rowOff>38100</xdr:rowOff>
    </xdr:from>
    <xdr:to>
      <xdr:col>9</xdr:col>
      <xdr:colOff>276225</xdr:colOff>
      <xdr:row>1</xdr:row>
      <xdr:rowOff>190500</xdr:rowOff>
    </xdr:to>
    <xdr:sp macro="" textlink="">
      <xdr:nvSpPr>
        <xdr:cNvPr id="21" name="Text Box 91">
          <a:extLst>
            <a:ext uri="{FF2B5EF4-FFF2-40B4-BE49-F238E27FC236}">
              <a16:creationId xmlns:a16="http://schemas.microsoft.com/office/drawing/2014/main" id="{00000000-0008-0000-0800-000015000000}"/>
            </a:ext>
          </a:extLst>
        </xdr:cNvPr>
        <xdr:cNvSpPr txBox="1">
          <a:spLocks noChangeArrowheads="1"/>
        </xdr:cNvSpPr>
      </xdr:nvSpPr>
      <xdr:spPr bwMode="auto">
        <a:xfrm>
          <a:off x="8334375" y="247650"/>
          <a:ext cx="7429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1008</a:t>
          </a:r>
        </a:p>
      </xdr:txBody>
    </xdr:sp>
    <xdr:clientData/>
  </xdr:twoCellAnchor>
  <xdr:twoCellAnchor>
    <xdr:from>
      <xdr:col>8</xdr:col>
      <xdr:colOff>495300</xdr:colOff>
      <xdr:row>2</xdr:row>
      <xdr:rowOff>38100</xdr:rowOff>
    </xdr:from>
    <xdr:to>
      <xdr:col>9</xdr:col>
      <xdr:colOff>276225</xdr:colOff>
      <xdr:row>2</xdr:row>
      <xdr:rowOff>180975</xdr:rowOff>
    </xdr:to>
    <xdr:sp macro="" textlink="">
      <xdr:nvSpPr>
        <xdr:cNvPr id="22" name="Text Box 92">
          <a:extLst>
            <a:ext uri="{FF2B5EF4-FFF2-40B4-BE49-F238E27FC236}">
              <a16:creationId xmlns:a16="http://schemas.microsoft.com/office/drawing/2014/main" id="{00000000-0008-0000-0800-000016000000}"/>
            </a:ext>
          </a:extLst>
        </xdr:cNvPr>
        <xdr:cNvSpPr txBox="1">
          <a:spLocks noChangeArrowheads="1"/>
        </xdr:cNvSpPr>
      </xdr:nvSpPr>
      <xdr:spPr bwMode="auto">
        <a:xfrm>
          <a:off x="8334375" y="457200"/>
          <a:ext cx="74295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1007</a:t>
          </a:r>
        </a:p>
      </xdr:txBody>
    </xdr:sp>
    <xdr:clientData/>
  </xdr:twoCellAnchor>
  <xdr:twoCellAnchor>
    <xdr:from>
      <xdr:col>6</xdr:col>
      <xdr:colOff>885825</xdr:colOff>
      <xdr:row>1</xdr:row>
      <xdr:rowOff>38100</xdr:rowOff>
    </xdr:from>
    <xdr:to>
      <xdr:col>7</xdr:col>
      <xdr:colOff>390525</xdr:colOff>
      <xdr:row>1</xdr:row>
      <xdr:rowOff>190500</xdr:rowOff>
    </xdr:to>
    <xdr:sp macro="" textlink="">
      <xdr:nvSpPr>
        <xdr:cNvPr id="23" name="Text Box 93">
          <a:extLst>
            <a:ext uri="{FF2B5EF4-FFF2-40B4-BE49-F238E27FC236}">
              <a16:creationId xmlns:a16="http://schemas.microsoft.com/office/drawing/2014/main" id="{00000000-0008-0000-0800-000017000000}"/>
            </a:ext>
          </a:extLst>
        </xdr:cNvPr>
        <xdr:cNvSpPr txBox="1">
          <a:spLocks noChangeArrowheads="1"/>
        </xdr:cNvSpPr>
      </xdr:nvSpPr>
      <xdr:spPr bwMode="auto">
        <a:xfrm>
          <a:off x="6715125" y="247650"/>
          <a:ext cx="46672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2</a:t>
          </a:r>
        </a:p>
      </xdr:txBody>
    </xdr:sp>
    <xdr:clientData/>
  </xdr:twoCellAnchor>
  <xdr:twoCellAnchor>
    <xdr:from>
      <xdr:col>3</xdr:col>
      <xdr:colOff>457200</xdr:colOff>
      <xdr:row>2</xdr:row>
      <xdr:rowOff>28575</xdr:rowOff>
    </xdr:from>
    <xdr:to>
      <xdr:col>4</xdr:col>
      <xdr:colOff>219075</xdr:colOff>
      <xdr:row>2</xdr:row>
      <xdr:rowOff>180975</xdr:rowOff>
    </xdr:to>
    <xdr:sp macro="" textlink="">
      <xdr:nvSpPr>
        <xdr:cNvPr id="24" name="Text Box 94">
          <a:extLst>
            <a:ext uri="{FF2B5EF4-FFF2-40B4-BE49-F238E27FC236}">
              <a16:creationId xmlns:a16="http://schemas.microsoft.com/office/drawing/2014/main" id="{00000000-0008-0000-0800-000018000000}"/>
            </a:ext>
          </a:extLst>
        </xdr:cNvPr>
        <xdr:cNvSpPr txBox="1">
          <a:spLocks noChangeArrowheads="1"/>
        </xdr:cNvSpPr>
      </xdr:nvSpPr>
      <xdr:spPr bwMode="auto">
        <a:xfrm>
          <a:off x="3219450" y="447675"/>
          <a:ext cx="7239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1013</a:t>
          </a:r>
        </a:p>
      </xdr:txBody>
    </xdr:sp>
    <xdr:clientData/>
  </xdr:twoCellAnchor>
  <xdr:twoCellAnchor>
    <xdr:from>
      <xdr:col>3</xdr:col>
      <xdr:colOff>457200</xdr:colOff>
      <xdr:row>1</xdr:row>
      <xdr:rowOff>28575</xdr:rowOff>
    </xdr:from>
    <xdr:to>
      <xdr:col>4</xdr:col>
      <xdr:colOff>219075</xdr:colOff>
      <xdr:row>1</xdr:row>
      <xdr:rowOff>180975</xdr:rowOff>
    </xdr:to>
    <xdr:sp macro="" textlink="">
      <xdr:nvSpPr>
        <xdr:cNvPr id="25" name="Text Box 95">
          <a:extLst>
            <a:ext uri="{FF2B5EF4-FFF2-40B4-BE49-F238E27FC236}">
              <a16:creationId xmlns:a16="http://schemas.microsoft.com/office/drawing/2014/main" id="{00000000-0008-0000-0800-000019000000}"/>
            </a:ext>
          </a:extLst>
        </xdr:cNvPr>
        <xdr:cNvSpPr txBox="1">
          <a:spLocks noChangeArrowheads="1"/>
        </xdr:cNvSpPr>
      </xdr:nvSpPr>
      <xdr:spPr bwMode="auto">
        <a:xfrm>
          <a:off x="3219450" y="238125"/>
          <a:ext cx="7239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1024</a:t>
          </a:r>
        </a:p>
      </xdr:txBody>
    </xdr:sp>
    <xdr:clientData/>
  </xdr:twoCellAnchor>
  <xdr:twoCellAnchor>
    <xdr:from>
      <xdr:col>5</xdr:col>
      <xdr:colOff>685800</xdr:colOff>
      <xdr:row>8</xdr:row>
      <xdr:rowOff>38100</xdr:rowOff>
    </xdr:from>
    <xdr:to>
      <xdr:col>6</xdr:col>
      <xdr:colOff>485775</xdr:colOff>
      <xdr:row>8</xdr:row>
      <xdr:rowOff>200025</xdr:rowOff>
    </xdr:to>
    <xdr:sp macro="" textlink="">
      <xdr:nvSpPr>
        <xdr:cNvPr id="26" name="Text Box 157">
          <a:extLst>
            <a:ext uri="{FF2B5EF4-FFF2-40B4-BE49-F238E27FC236}">
              <a16:creationId xmlns:a16="http://schemas.microsoft.com/office/drawing/2014/main" id="{00000000-0008-0000-0800-00001A000000}"/>
            </a:ext>
          </a:extLst>
        </xdr:cNvPr>
        <xdr:cNvSpPr txBox="1">
          <a:spLocks noChangeArrowheads="1"/>
        </xdr:cNvSpPr>
      </xdr:nvSpPr>
      <xdr:spPr bwMode="auto">
        <a:xfrm>
          <a:off x="5372100" y="1714500"/>
          <a:ext cx="94297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1014</a:t>
          </a:r>
        </a:p>
      </xdr:txBody>
    </xdr:sp>
    <xdr:clientData/>
  </xdr:twoCellAnchor>
  <xdr:twoCellAnchor>
    <xdr:from>
      <xdr:col>0</xdr:col>
      <xdr:colOff>352425</xdr:colOff>
      <xdr:row>15</xdr:row>
      <xdr:rowOff>9525</xdr:rowOff>
    </xdr:from>
    <xdr:to>
      <xdr:col>1</xdr:col>
      <xdr:colOff>200025</xdr:colOff>
      <xdr:row>15</xdr:row>
      <xdr:rowOff>161925</xdr:rowOff>
    </xdr:to>
    <xdr:sp macro="" textlink="">
      <xdr:nvSpPr>
        <xdr:cNvPr id="27" name="Text Box 192">
          <a:extLst>
            <a:ext uri="{FF2B5EF4-FFF2-40B4-BE49-F238E27FC236}">
              <a16:creationId xmlns:a16="http://schemas.microsoft.com/office/drawing/2014/main" id="{00000000-0008-0000-0800-00001B000000}"/>
            </a:ext>
          </a:extLst>
        </xdr:cNvPr>
        <xdr:cNvSpPr txBox="1">
          <a:spLocks noChangeArrowheads="1"/>
        </xdr:cNvSpPr>
      </xdr:nvSpPr>
      <xdr:spPr bwMode="auto">
        <a:xfrm>
          <a:off x="352425" y="315277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1033</a:t>
          </a:r>
        </a:p>
      </xdr:txBody>
    </xdr:sp>
    <xdr:clientData/>
  </xdr:twoCellAnchor>
  <xdr:twoCellAnchor>
    <xdr:from>
      <xdr:col>0</xdr:col>
      <xdr:colOff>495300</xdr:colOff>
      <xdr:row>20</xdr:row>
      <xdr:rowOff>104775</xdr:rowOff>
    </xdr:from>
    <xdr:to>
      <xdr:col>1</xdr:col>
      <xdr:colOff>314325</xdr:colOff>
      <xdr:row>21</xdr:row>
      <xdr:rowOff>57150</xdr:rowOff>
    </xdr:to>
    <xdr:sp macro="" textlink="">
      <xdr:nvSpPr>
        <xdr:cNvPr id="221" name="Text Box 253">
          <a:extLst>
            <a:ext uri="{FF2B5EF4-FFF2-40B4-BE49-F238E27FC236}">
              <a16:creationId xmlns:a16="http://schemas.microsoft.com/office/drawing/2014/main" id="{00000000-0008-0000-0800-0000DD000000}"/>
            </a:ext>
          </a:extLst>
        </xdr:cNvPr>
        <xdr:cNvSpPr txBox="1">
          <a:spLocks noChangeArrowheads="1"/>
        </xdr:cNvSpPr>
      </xdr:nvSpPr>
      <xdr:spPr bwMode="auto">
        <a:xfrm>
          <a:off x="495300" y="4295775"/>
          <a:ext cx="65722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1006</a:t>
          </a:r>
        </a:p>
      </xdr:txBody>
    </xdr:sp>
    <xdr:clientData/>
  </xdr:twoCellAnchor>
  <xdr:twoCellAnchor>
    <xdr:from>
      <xdr:col>2</xdr:col>
      <xdr:colOff>647700</xdr:colOff>
      <xdr:row>20</xdr:row>
      <xdr:rowOff>66675</xdr:rowOff>
    </xdr:from>
    <xdr:to>
      <xdr:col>3</xdr:col>
      <xdr:colOff>619125</xdr:colOff>
      <xdr:row>21</xdr:row>
      <xdr:rowOff>19050</xdr:rowOff>
    </xdr:to>
    <xdr:sp macro="" textlink="">
      <xdr:nvSpPr>
        <xdr:cNvPr id="222" name="Text Box 254">
          <a:extLst>
            <a:ext uri="{FF2B5EF4-FFF2-40B4-BE49-F238E27FC236}">
              <a16:creationId xmlns:a16="http://schemas.microsoft.com/office/drawing/2014/main" id="{00000000-0008-0000-0800-0000DE000000}"/>
            </a:ext>
          </a:extLst>
        </xdr:cNvPr>
        <xdr:cNvSpPr txBox="1">
          <a:spLocks noChangeArrowheads="1"/>
        </xdr:cNvSpPr>
      </xdr:nvSpPr>
      <xdr:spPr bwMode="auto">
        <a:xfrm>
          <a:off x="2447925" y="4257675"/>
          <a:ext cx="9334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1306</a:t>
          </a:r>
        </a:p>
      </xdr:txBody>
    </xdr:sp>
    <xdr:clientData/>
  </xdr:twoCellAnchor>
  <xdr:twoCellAnchor>
    <xdr:from>
      <xdr:col>3</xdr:col>
      <xdr:colOff>561975</xdr:colOff>
      <xdr:row>22</xdr:row>
      <xdr:rowOff>28575</xdr:rowOff>
    </xdr:from>
    <xdr:to>
      <xdr:col>4</xdr:col>
      <xdr:colOff>333375</xdr:colOff>
      <xdr:row>22</xdr:row>
      <xdr:rowOff>180975</xdr:rowOff>
    </xdr:to>
    <xdr:sp macro="" textlink="">
      <xdr:nvSpPr>
        <xdr:cNvPr id="223" name="Text Box 255">
          <a:extLst>
            <a:ext uri="{FF2B5EF4-FFF2-40B4-BE49-F238E27FC236}">
              <a16:creationId xmlns:a16="http://schemas.microsoft.com/office/drawing/2014/main" id="{00000000-0008-0000-0800-0000DF000000}"/>
            </a:ext>
          </a:extLst>
        </xdr:cNvPr>
        <xdr:cNvSpPr txBox="1">
          <a:spLocks noChangeArrowheads="1"/>
        </xdr:cNvSpPr>
      </xdr:nvSpPr>
      <xdr:spPr bwMode="auto">
        <a:xfrm>
          <a:off x="3324225" y="4638675"/>
          <a:ext cx="73342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1042</a:t>
          </a:r>
        </a:p>
      </xdr:txBody>
    </xdr:sp>
    <xdr:clientData/>
  </xdr:twoCellAnchor>
  <xdr:twoCellAnchor>
    <xdr:from>
      <xdr:col>0</xdr:col>
      <xdr:colOff>590550</xdr:colOff>
      <xdr:row>23</xdr:row>
      <xdr:rowOff>0</xdr:rowOff>
    </xdr:from>
    <xdr:to>
      <xdr:col>1</xdr:col>
      <xdr:colOff>485775</xdr:colOff>
      <xdr:row>23</xdr:row>
      <xdr:rowOff>161925</xdr:rowOff>
    </xdr:to>
    <xdr:sp macro="" textlink="">
      <xdr:nvSpPr>
        <xdr:cNvPr id="224" name="Text Box 256">
          <a:extLst>
            <a:ext uri="{FF2B5EF4-FFF2-40B4-BE49-F238E27FC236}">
              <a16:creationId xmlns:a16="http://schemas.microsoft.com/office/drawing/2014/main" id="{00000000-0008-0000-0800-0000E0000000}"/>
            </a:ext>
          </a:extLst>
        </xdr:cNvPr>
        <xdr:cNvSpPr txBox="1">
          <a:spLocks noChangeArrowheads="1"/>
        </xdr:cNvSpPr>
      </xdr:nvSpPr>
      <xdr:spPr bwMode="auto">
        <a:xfrm>
          <a:off x="590550" y="4819650"/>
          <a:ext cx="73342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X1173</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8</xdr:col>
      <xdr:colOff>381000</xdr:colOff>
      <xdr:row>18</xdr:row>
      <xdr:rowOff>0</xdr:rowOff>
    </xdr:from>
    <xdr:to>
      <xdr:col>9</xdr:col>
      <xdr:colOff>180975</xdr:colOff>
      <xdr:row>18</xdr:row>
      <xdr:rowOff>180975</xdr:rowOff>
    </xdr:to>
    <xdr:sp macro="" textlink="">
      <xdr:nvSpPr>
        <xdr:cNvPr id="225" name="Text Box 257">
          <a:extLst>
            <a:ext uri="{FF2B5EF4-FFF2-40B4-BE49-F238E27FC236}">
              <a16:creationId xmlns:a16="http://schemas.microsoft.com/office/drawing/2014/main" id="{00000000-0008-0000-0800-0000E1000000}"/>
            </a:ext>
          </a:extLst>
        </xdr:cNvPr>
        <xdr:cNvSpPr txBox="1">
          <a:spLocks noChangeArrowheads="1"/>
        </xdr:cNvSpPr>
      </xdr:nvSpPr>
      <xdr:spPr bwMode="auto">
        <a:xfrm>
          <a:off x="8220075" y="3771900"/>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1046</a:t>
          </a:r>
        </a:p>
      </xdr:txBody>
    </xdr:sp>
    <xdr:clientData/>
  </xdr:twoCellAnchor>
  <xdr:twoCellAnchor>
    <xdr:from>
      <xdr:col>8</xdr:col>
      <xdr:colOff>390525</xdr:colOff>
      <xdr:row>19</xdr:row>
      <xdr:rowOff>28575</xdr:rowOff>
    </xdr:from>
    <xdr:to>
      <xdr:col>9</xdr:col>
      <xdr:colOff>180975</xdr:colOff>
      <xdr:row>19</xdr:row>
      <xdr:rowOff>200025</xdr:rowOff>
    </xdr:to>
    <xdr:sp macro="" textlink="">
      <xdr:nvSpPr>
        <xdr:cNvPr id="226" name="Text Box 258">
          <a:extLst>
            <a:ext uri="{FF2B5EF4-FFF2-40B4-BE49-F238E27FC236}">
              <a16:creationId xmlns:a16="http://schemas.microsoft.com/office/drawing/2014/main" id="{00000000-0008-0000-0800-0000E2000000}"/>
            </a:ext>
          </a:extLst>
        </xdr:cNvPr>
        <xdr:cNvSpPr txBox="1">
          <a:spLocks noChangeArrowheads="1"/>
        </xdr:cNvSpPr>
      </xdr:nvSpPr>
      <xdr:spPr bwMode="auto">
        <a:xfrm>
          <a:off x="8229600" y="4429125"/>
          <a:ext cx="7524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1192</a:t>
          </a:r>
        </a:p>
      </xdr:txBody>
    </xdr:sp>
    <xdr:clientData/>
  </xdr:twoCellAnchor>
  <xdr:twoCellAnchor>
    <xdr:from>
      <xdr:col>8</xdr:col>
      <xdr:colOff>381000</xdr:colOff>
      <xdr:row>20</xdr:row>
      <xdr:rowOff>28575</xdr:rowOff>
    </xdr:from>
    <xdr:to>
      <xdr:col>9</xdr:col>
      <xdr:colOff>180975</xdr:colOff>
      <xdr:row>21</xdr:row>
      <xdr:rowOff>0</xdr:rowOff>
    </xdr:to>
    <xdr:sp macro="" textlink="">
      <xdr:nvSpPr>
        <xdr:cNvPr id="227" name="Text Box 259">
          <a:extLst>
            <a:ext uri="{FF2B5EF4-FFF2-40B4-BE49-F238E27FC236}">
              <a16:creationId xmlns:a16="http://schemas.microsoft.com/office/drawing/2014/main" id="{00000000-0008-0000-0800-0000E3000000}"/>
            </a:ext>
          </a:extLst>
        </xdr:cNvPr>
        <xdr:cNvSpPr txBox="1">
          <a:spLocks noChangeArrowheads="1"/>
        </xdr:cNvSpPr>
      </xdr:nvSpPr>
      <xdr:spPr bwMode="auto">
        <a:xfrm>
          <a:off x="8220075" y="4638675"/>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1194</a:t>
          </a:r>
        </a:p>
      </xdr:txBody>
    </xdr:sp>
    <xdr:clientData/>
  </xdr:twoCellAnchor>
  <xdr:twoCellAnchor>
    <xdr:from>
      <xdr:col>8</xdr:col>
      <xdr:colOff>371475</xdr:colOff>
      <xdr:row>21</xdr:row>
      <xdr:rowOff>38100</xdr:rowOff>
    </xdr:from>
    <xdr:to>
      <xdr:col>9</xdr:col>
      <xdr:colOff>180975</xdr:colOff>
      <xdr:row>21</xdr:row>
      <xdr:rowOff>200025</xdr:rowOff>
    </xdr:to>
    <xdr:sp macro="" textlink="">
      <xdr:nvSpPr>
        <xdr:cNvPr id="228" name="Text Box 260">
          <a:extLst>
            <a:ext uri="{FF2B5EF4-FFF2-40B4-BE49-F238E27FC236}">
              <a16:creationId xmlns:a16="http://schemas.microsoft.com/office/drawing/2014/main" id="{00000000-0008-0000-0800-0000E4000000}"/>
            </a:ext>
          </a:extLst>
        </xdr:cNvPr>
        <xdr:cNvSpPr txBox="1">
          <a:spLocks noChangeArrowheads="1"/>
        </xdr:cNvSpPr>
      </xdr:nvSpPr>
      <xdr:spPr bwMode="auto">
        <a:xfrm>
          <a:off x="8210550" y="4857750"/>
          <a:ext cx="77152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1196</a:t>
          </a:r>
        </a:p>
      </xdr:txBody>
    </xdr:sp>
    <xdr:clientData/>
  </xdr:twoCellAnchor>
  <xdr:twoCellAnchor>
    <xdr:from>
      <xdr:col>8</xdr:col>
      <xdr:colOff>142875</xdr:colOff>
      <xdr:row>22</xdr:row>
      <xdr:rowOff>28575</xdr:rowOff>
    </xdr:from>
    <xdr:to>
      <xdr:col>8</xdr:col>
      <xdr:colOff>866775</xdr:colOff>
      <xdr:row>23</xdr:row>
      <xdr:rowOff>0</xdr:rowOff>
    </xdr:to>
    <xdr:sp macro="" textlink="">
      <xdr:nvSpPr>
        <xdr:cNvPr id="229" name="Text Box 261">
          <a:extLst>
            <a:ext uri="{FF2B5EF4-FFF2-40B4-BE49-F238E27FC236}">
              <a16:creationId xmlns:a16="http://schemas.microsoft.com/office/drawing/2014/main" id="{00000000-0008-0000-0800-0000E5000000}"/>
            </a:ext>
          </a:extLst>
        </xdr:cNvPr>
        <xdr:cNvSpPr txBox="1">
          <a:spLocks noChangeArrowheads="1"/>
        </xdr:cNvSpPr>
      </xdr:nvSpPr>
      <xdr:spPr bwMode="auto">
        <a:xfrm>
          <a:off x="7981950" y="50577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1052</a:t>
          </a:r>
        </a:p>
      </xdr:txBody>
    </xdr:sp>
    <xdr:clientData/>
  </xdr:twoCellAnchor>
  <xdr:twoCellAnchor>
    <xdr:from>
      <xdr:col>9</xdr:col>
      <xdr:colOff>828675</xdr:colOff>
      <xdr:row>22</xdr:row>
      <xdr:rowOff>0</xdr:rowOff>
    </xdr:from>
    <xdr:to>
      <xdr:col>10</xdr:col>
      <xdr:colOff>600075</xdr:colOff>
      <xdr:row>22</xdr:row>
      <xdr:rowOff>200025</xdr:rowOff>
    </xdr:to>
    <xdr:sp macro="" textlink="">
      <xdr:nvSpPr>
        <xdr:cNvPr id="230" name="Text Box 262">
          <a:extLst>
            <a:ext uri="{FF2B5EF4-FFF2-40B4-BE49-F238E27FC236}">
              <a16:creationId xmlns:a16="http://schemas.microsoft.com/office/drawing/2014/main" id="{00000000-0008-0000-0800-0000E6000000}"/>
            </a:ext>
          </a:extLst>
        </xdr:cNvPr>
        <xdr:cNvSpPr txBox="1">
          <a:spLocks noChangeArrowheads="1"/>
        </xdr:cNvSpPr>
      </xdr:nvSpPr>
      <xdr:spPr bwMode="auto">
        <a:xfrm>
          <a:off x="9629775" y="5029200"/>
          <a:ext cx="74295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1053</a:t>
          </a:r>
        </a:p>
      </xdr:txBody>
    </xdr:sp>
    <xdr:clientData/>
  </xdr:twoCellAnchor>
  <xdr:twoCellAnchor>
    <xdr:from>
      <xdr:col>9</xdr:col>
      <xdr:colOff>828675</xdr:colOff>
      <xdr:row>23</xdr:row>
      <xdr:rowOff>28575</xdr:rowOff>
    </xdr:from>
    <xdr:to>
      <xdr:col>10</xdr:col>
      <xdr:colOff>600075</xdr:colOff>
      <xdr:row>24</xdr:row>
      <xdr:rowOff>0</xdr:rowOff>
    </xdr:to>
    <xdr:sp macro="" textlink="">
      <xdr:nvSpPr>
        <xdr:cNvPr id="231" name="Text Box 263">
          <a:extLst>
            <a:ext uri="{FF2B5EF4-FFF2-40B4-BE49-F238E27FC236}">
              <a16:creationId xmlns:a16="http://schemas.microsoft.com/office/drawing/2014/main" id="{00000000-0008-0000-0800-0000E7000000}"/>
            </a:ext>
          </a:extLst>
        </xdr:cNvPr>
        <xdr:cNvSpPr txBox="1">
          <a:spLocks noChangeArrowheads="1"/>
        </xdr:cNvSpPr>
      </xdr:nvSpPr>
      <xdr:spPr bwMode="auto">
        <a:xfrm>
          <a:off x="9629775" y="5267325"/>
          <a:ext cx="74295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1302</a:t>
          </a:r>
        </a:p>
      </xdr:txBody>
    </xdr:sp>
    <xdr:clientData/>
  </xdr:twoCellAnchor>
  <xdr:twoCellAnchor>
    <xdr:from>
      <xdr:col>8</xdr:col>
      <xdr:colOff>304800</xdr:colOff>
      <xdr:row>46</xdr:row>
      <xdr:rowOff>66675</xdr:rowOff>
    </xdr:from>
    <xdr:to>
      <xdr:col>9</xdr:col>
      <xdr:colOff>657225</xdr:colOff>
      <xdr:row>47</xdr:row>
      <xdr:rowOff>47625</xdr:rowOff>
    </xdr:to>
    <xdr:sp macro="" textlink="">
      <xdr:nvSpPr>
        <xdr:cNvPr id="232" name="Text Box 278">
          <a:extLst>
            <a:ext uri="{FF2B5EF4-FFF2-40B4-BE49-F238E27FC236}">
              <a16:creationId xmlns:a16="http://schemas.microsoft.com/office/drawing/2014/main" id="{00000000-0008-0000-0800-0000E8000000}"/>
            </a:ext>
          </a:extLst>
        </xdr:cNvPr>
        <xdr:cNvSpPr txBox="1">
          <a:spLocks noChangeArrowheads="1"/>
        </xdr:cNvSpPr>
      </xdr:nvSpPr>
      <xdr:spPr bwMode="auto">
        <a:xfrm>
          <a:off x="8286750" y="10429875"/>
          <a:ext cx="13144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ＭＳ Ｐゴシック"/>
              <a:ea typeface="ＭＳ Ｐゴシック"/>
            </a:rPr>
            <a:t>X</a:t>
          </a:r>
          <a:r>
            <a:rPr lang="ja-JP" altLang="en-US" sz="1100" b="0" i="0" u="none" strike="noStrike" baseline="0">
              <a:solidFill>
                <a:sysClr val="windowText" lastClr="000000"/>
              </a:solidFill>
              <a:latin typeface="ＭＳ Ｐゴシック"/>
              <a:ea typeface="ＭＳ Ｐゴシック"/>
            </a:rPr>
            <a:t>1179、1行目</a:t>
          </a:r>
        </a:p>
      </xdr:txBody>
    </xdr:sp>
    <xdr:clientData/>
  </xdr:twoCellAnchor>
  <xdr:twoCellAnchor>
    <xdr:from>
      <xdr:col>3</xdr:col>
      <xdr:colOff>819150</xdr:colOff>
      <xdr:row>23</xdr:row>
      <xdr:rowOff>104775</xdr:rowOff>
    </xdr:from>
    <xdr:to>
      <xdr:col>4</xdr:col>
      <xdr:colOff>590550</xdr:colOff>
      <xdr:row>24</xdr:row>
      <xdr:rowOff>66675</xdr:rowOff>
    </xdr:to>
    <xdr:sp macro="" textlink="">
      <xdr:nvSpPr>
        <xdr:cNvPr id="233" name="Text Box 282">
          <a:extLst>
            <a:ext uri="{FF2B5EF4-FFF2-40B4-BE49-F238E27FC236}">
              <a16:creationId xmlns:a16="http://schemas.microsoft.com/office/drawing/2014/main" id="{00000000-0008-0000-0800-0000E9000000}"/>
            </a:ext>
          </a:extLst>
        </xdr:cNvPr>
        <xdr:cNvSpPr txBox="1">
          <a:spLocks noChangeArrowheads="1"/>
        </xdr:cNvSpPr>
      </xdr:nvSpPr>
      <xdr:spPr bwMode="auto">
        <a:xfrm>
          <a:off x="3581400" y="4924425"/>
          <a:ext cx="7334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X1043</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1</xdr:col>
      <xdr:colOff>847725</xdr:colOff>
      <xdr:row>25</xdr:row>
      <xdr:rowOff>28575</xdr:rowOff>
    </xdr:from>
    <xdr:to>
      <xdr:col>2</xdr:col>
      <xdr:colOff>638175</xdr:colOff>
      <xdr:row>25</xdr:row>
      <xdr:rowOff>200025</xdr:rowOff>
    </xdr:to>
    <xdr:sp macro="" textlink="">
      <xdr:nvSpPr>
        <xdr:cNvPr id="234" name="Text Box 283">
          <a:extLst>
            <a:ext uri="{FF2B5EF4-FFF2-40B4-BE49-F238E27FC236}">
              <a16:creationId xmlns:a16="http://schemas.microsoft.com/office/drawing/2014/main" id="{00000000-0008-0000-0800-0000EA000000}"/>
            </a:ext>
          </a:extLst>
        </xdr:cNvPr>
        <xdr:cNvSpPr txBox="1">
          <a:spLocks noChangeArrowheads="1"/>
        </xdr:cNvSpPr>
      </xdr:nvSpPr>
      <xdr:spPr bwMode="auto">
        <a:xfrm>
          <a:off x="1685925" y="5267325"/>
          <a:ext cx="7524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1041</a:t>
          </a:r>
        </a:p>
      </xdr:txBody>
    </xdr:sp>
    <xdr:clientData/>
  </xdr:twoCellAnchor>
  <xdr:twoCellAnchor>
    <xdr:from>
      <xdr:col>4</xdr:col>
      <xdr:colOff>866775</xdr:colOff>
      <xdr:row>25</xdr:row>
      <xdr:rowOff>28575</xdr:rowOff>
    </xdr:from>
    <xdr:to>
      <xdr:col>5</xdr:col>
      <xdr:colOff>638175</xdr:colOff>
      <xdr:row>25</xdr:row>
      <xdr:rowOff>200025</xdr:rowOff>
    </xdr:to>
    <xdr:sp macro="" textlink="">
      <xdr:nvSpPr>
        <xdr:cNvPr id="235" name="Text Box 284">
          <a:extLst>
            <a:ext uri="{FF2B5EF4-FFF2-40B4-BE49-F238E27FC236}">
              <a16:creationId xmlns:a16="http://schemas.microsoft.com/office/drawing/2014/main" id="{00000000-0008-0000-0800-0000EB000000}"/>
            </a:ext>
          </a:extLst>
        </xdr:cNvPr>
        <xdr:cNvSpPr txBox="1">
          <a:spLocks noChangeArrowheads="1"/>
        </xdr:cNvSpPr>
      </xdr:nvSpPr>
      <xdr:spPr bwMode="auto">
        <a:xfrm>
          <a:off x="4591050" y="5267325"/>
          <a:ext cx="7334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1182</a:t>
          </a:r>
        </a:p>
      </xdr:txBody>
    </xdr:sp>
    <xdr:clientData/>
  </xdr:twoCellAnchor>
  <xdr:twoCellAnchor>
    <xdr:from>
      <xdr:col>8</xdr:col>
      <xdr:colOff>142875</xdr:colOff>
      <xdr:row>23</xdr:row>
      <xdr:rowOff>9525</xdr:rowOff>
    </xdr:from>
    <xdr:to>
      <xdr:col>8</xdr:col>
      <xdr:colOff>866775</xdr:colOff>
      <xdr:row>23</xdr:row>
      <xdr:rowOff>200025</xdr:rowOff>
    </xdr:to>
    <xdr:sp macro="" textlink="">
      <xdr:nvSpPr>
        <xdr:cNvPr id="236" name="Text Box 285">
          <a:extLst>
            <a:ext uri="{FF2B5EF4-FFF2-40B4-BE49-F238E27FC236}">
              <a16:creationId xmlns:a16="http://schemas.microsoft.com/office/drawing/2014/main" id="{00000000-0008-0000-0800-0000EC000000}"/>
            </a:ext>
          </a:extLst>
        </xdr:cNvPr>
        <xdr:cNvSpPr txBox="1">
          <a:spLocks noChangeArrowheads="1"/>
        </xdr:cNvSpPr>
      </xdr:nvSpPr>
      <xdr:spPr bwMode="auto">
        <a:xfrm>
          <a:off x="7981950" y="5248275"/>
          <a:ext cx="72390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1079</a:t>
          </a:r>
        </a:p>
      </xdr:txBody>
    </xdr:sp>
    <xdr:clientData/>
  </xdr:twoCellAnchor>
  <xdr:twoCellAnchor>
    <xdr:from>
      <xdr:col>8</xdr:col>
      <xdr:colOff>19050</xdr:colOff>
      <xdr:row>25</xdr:row>
      <xdr:rowOff>0</xdr:rowOff>
    </xdr:from>
    <xdr:to>
      <xdr:col>8</xdr:col>
      <xdr:colOff>781050</xdr:colOff>
      <xdr:row>25</xdr:row>
      <xdr:rowOff>180975</xdr:rowOff>
    </xdr:to>
    <xdr:sp macro="" textlink="">
      <xdr:nvSpPr>
        <xdr:cNvPr id="237" name="Text Box 303">
          <a:extLst>
            <a:ext uri="{FF2B5EF4-FFF2-40B4-BE49-F238E27FC236}">
              <a16:creationId xmlns:a16="http://schemas.microsoft.com/office/drawing/2014/main" id="{00000000-0008-0000-0800-0000ED000000}"/>
            </a:ext>
          </a:extLst>
        </xdr:cNvPr>
        <xdr:cNvSpPr txBox="1">
          <a:spLocks noChangeArrowheads="1"/>
        </xdr:cNvSpPr>
      </xdr:nvSpPr>
      <xdr:spPr bwMode="auto">
        <a:xfrm>
          <a:off x="7858125" y="5867400"/>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1080</a:t>
          </a:r>
        </a:p>
      </xdr:txBody>
    </xdr:sp>
    <xdr:clientData/>
  </xdr:twoCellAnchor>
  <xdr:twoCellAnchor>
    <xdr:from>
      <xdr:col>8</xdr:col>
      <xdr:colOff>28575</xdr:colOff>
      <xdr:row>26</xdr:row>
      <xdr:rowOff>28575</xdr:rowOff>
    </xdr:from>
    <xdr:to>
      <xdr:col>8</xdr:col>
      <xdr:colOff>781050</xdr:colOff>
      <xdr:row>26</xdr:row>
      <xdr:rowOff>200025</xdr:rowOff>
    </xdr:to>
    <xdr:sp macro="" textlink="">
      <xdr:nvSpPr>
        <xdr:cNvPr id="238" name="Text Box 304">
          <a:extLst>
            <a:ext uri="{FF2B5EF4-FFF2-40B4-BE49-F238E27FC236}">
              <a16:creationId xmlns:a16="http://schemas.microsoft.com/office/drawing/2014/main" id="{00000000-0008-0000-0800-0000EE000000}"/>
            </a:ext>
          </a:extLst>
        </xdr:cNvPr>
        <xdr:cNvSpPr txBox="1">
          <a:spLocks noChangeArrowheads="1"/>
        </xdr:cNvSpPr>
      </xdr:nvSpPr>
      <xdr:spPr bwMode="auto">
        <a:xfrm>
          <a:off x="7867650" y="6105525"/>
          <a:ext cx="7524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1311</a:t>
          </a:r>
        </a:p>
      </xdr:txBody>
    </xdr:sp>
    <xdr:clientData/>
  </xdr:twoCellAnchor>
  <xdr:twoCellAnchor>
    <xdr:from>
      <xdr:col>8</xdr:col>
      <xdr:colOff>19050</xdr:colOff>
      <xdr:row>27</xdr:row>
      <xdr:rowOff>9525</xdr:rowOff>
    </xdr:from>
    <xdr:to>
      <xdr:col>8</xdr:col>
      <xdr:colOff>781050</xdr:colOff>
      <xdr:row>27</xdr:row>
      <xdr:rowOff>190500</xdr:rowOff>
    </xdr:to>
    <xdr:sp macro="" textlink="">
      <xdr:nvSpPr>
        <xdr:cNvPr id="239" name="Text Box 305">
          <a:extLst>
            <a:ext uri="{FF2B5EF4-FFF2-40B4-BE49-F238E27FC236}">
              <a16:creationId xmlns:a16="http://schemas.microsoft.com/office/drawing/2014/main" id="{00000000-0008-0000-0800-0000EF000000}"/>
            </a:ext>
          </a:extLst>
        </xdr:cNvPr>
        <xdr:cNvSpPr txBox="1">
          <a:spLocks noChangeArrowheads="1"/>
        </xdr:cNvSpPr>
      </xdr:nvSpPr>
      <xdr:spPr bwMode="auto">
        <a:xfrm>
          <a:off x="7858125" y="6362700"/>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1313</a:t>
          </a:r>
        </a:p>
      </xdr:txBody>
    </xdr:sp>
    <xdr:clientData/>
  </xdr:twoCellAnchor>
  <xdr:twoCellAnchor>
    <xdr:from>
      <xdr:col>8</xdr:col>
      <xdr:colOff>28575</xdr:colOff>
      <xdr:row>29</xdr:row>
      <xdr:rowOff>28575</xdr:rowOff>
    </xdr:from>
    <xdr:to>
      <xdr:col>8</xdr:col>
      <xdr:colOff>790575</xdr:colOff>
      <xdr:row>29</xdr:row>
      <xdr:rowOff>219075</xdr:rowOff>
    </xdr:to>
    <xdr:sp macro="" textlink="">
      <xdr:nvSpPr>
        <xdr:cNvPr id="240" name="Text Box 307">
          <a:extLst>
            <a:ext uri="{FF2B5EF4-FFF2-40B4-BE49-F238E27FC236}">
              <a16:creationId xmlns:a16="http://schemas.microsoft.com/office/drawing/2014/main" id="{00000000-0008-0000-0800-0000F0000000}"/>
            </a:ext>
          </a:extLst>
        </xdr:cNvPr>
        <xdr:cNvSpPr txBox="1">
          <a:spLocks noChangeArrowheads="1"/>
        </xdr:cNvSpPr>
      </xdr:nvSpPr>
      <xdr:spPr bwMode="auto">
        <a:xfrm>
          <a:off x="7867650" y="6896100"/>
          <a:ext cx="76200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1381</a:t>
          </a:r>
        </a:p>
      </xdr:txBody>
    </xdr:sp>
    <xdr:clientData/>
  </xdr:twoCellAnchor>
  <xdr:twoCellAnchor>
    <xdr:from>
      <xdr:col>8</xdr:col>
      <xdr:colOff>9525</xdr:colOff>
      <xdr:row>30</xdr:row>
      <xdr:rowOff>28575</xdr:rowOff>
    </xdr:from>
    <xdr:to>
      <xdr:col>8</xdr:col>
      <xdr:colOff>790575</xdr:colOff>
      <xdr:row>30</xdr:row>
      <xdr:rowOff>228600</xdr:rowOff>
    </xdr:to>
    <xdr:sp macro="" textlink="">
      <xdr:nvSpPr>
        <xdr:cNvPr id="241" name="Text Box 308">
          <a:extLst>
            <a:ext uri="{FF2B5EF4-FFF2-40B4-BE49-F238E27FC236}">
              <a16:creationId xmlns:a16="http://schemas.microsoft.com/office/drawing/2014/main" id="{00000000-0008-0000-0800-0000F1000000}"/>
            </a:ext>
          </a:extLst>
        </xdr:cNvPr>
        <xdr:cNvSpPr txBox="1">
          <a:spLocks noChangeArrowheads="1"/>
        </xdr:cNvSpPr>
      </xdr:nvSpPr>
      <xdr:spPr bwMode="auto">
        <a:xfrm>
          <a:off x="7848600" y="7172325"/>
          <a:ext cx="78105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1382</a:t>
          </a:r>
        </a:p>
      </xdr:txBody>
    </xdr:sp>
    <xdr:clientData/>
  </xdr:twoCellAnchor>
  <xdr:twoCellAnchor>
    <xdr:from>
      <xdr:col>11</xdr:col>
      <xdr:colOff>19050</xdr:colOff>
      <xdr:row>25</xdr:row>
      <xdr:rowOff>0</xdr:rowOff>
    </xdr:from>
    <xdr:to>
      <xdr:col>11</xdr:col>
      <xdr:colOff>781050</xdr:colOff>
      <xdr:row>25</xdr:row>
      <xdr:rowOff>180975</xdr:rowOff>
    </xdr:to>
    <xdr:sp macro="" textlink="">
      <xdr:nvSpPr>
        <xdr:cNvPr id="242" name="Text Box 311">
          <a:extLst>
            <a:ext uri="{FF2B5EF4-FFF2-40B4-BE49-F238E27FC236}">
              <a16:creationId xmlns:a16="http://schemas.microsoft.com/office/drawing/2014/main" id="{00000000-0008-0000-0800-0000F2000000}"/>
            </a:ext>
          </a:extLst>
        </xdr:cNvPr>
        <xdr:cNvSpPr txBox="1">
          <a:spLocks noChangeArrowheads="1"/>
        </xdr:cNvSpPr>
      </xdr:nvSpPr>
      <xdr:spPr bwMode="auto">
        <a:xfrm>
          <a:off x="10753725" y="5867400"/>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1081</a:t>
          </a:r>
        </a:p>
      </xdr:txBody>
    </xdr:sp>
    <xdr:clientData/>
  </xdr:twoCellAnchor>
  <xdr:twoCellAnchor>
    <xdr:from>
      <xdr:col>11</xdr:col>
      <xdr:colOff>28575</xdr:colOff>
      <xdr:row>26</xdr:row>
      <xdr:rowOff>28575</xdr:rowOff>
    </xdr:from>
    <xdr:to>
      <xdr:col>11</xdr:col>
      <xdr:colOff>781050</xdr:colOff>
      <xdr:row>26</xdr:row>
      <xdr:rowOff>200025</xdr:rowOff>
    </xdr:to>
    <xdr:sp macro="" textlink="">
      <xdr:nvSpPr>
        <xdr:cNvPr id="243" name="Text Box 312">
          <a:extLst>
            <a:ext uri="{FF2B5EF4-FFF2-40B4-BE49-F238E27FC236}">
              <a16:creationId xmlns:a16="http://schemas.microsoft.com/office/drawing/2014/main" id="{00000000-0008-0000-0800-0000F3000000}"/>
            </a:ext>
          </a:extLst>
        </xdr:cNvPr>
        <xdr:cNvSpPr txBox="1">
          <a:spLocks noChangeArrowheads="1"/>
        </xdr:cNvSpPr>
      </xdr:nvSpPr>
      <xdr:spPr bwMode="auto">
        <a:xfrm>
          <a:off x="10763250" y="6105525"/>
          <a:ext cx="7524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1082</a:t>
          </a:r>
        </a:p>
      </xdr:txBody>
    </xdr:sp>
    <xdr:clientData/>
  </xdr:twoCellAnchor>
  <xdr:twoCellAnchor>
    <xdr:from>
      <xdr:col>11</xdr:col>
      <xdr:colOff>9525</xdr:colOff>
      <xdr:row>27</xdr:row>
      <xdr:rowOff>28575</xdr:rowOff>
    </xdr:from>
    <xdr:to>
      <xdr:col>11</xdr:col>
      <xdr:colOff>790575</xdr:colOff>
      <xdr:row>27</xdr:row>
      <xdr:rowOff>219075</xdr:rowOff>
    </xdr:to>
    <xdr:sp macro="" textlink="">
      <xdr:nvSpPr>
        <xdr:cNvPr id="244" name="Text Box 315">
          <a:extLst>
            <a:ext uri="{FF2B5EF4-FFF2-40B4-BE49-F238E27FC236}">
              <a16:creationId xmlns:a16="http://schemas.microsoft.com/office/drawing/2014/main" id="{00000000-0008-0000-0800-0000F4000000}"/>
            </a:ext>
          </a:extLst>
        </xdr:cNvPr>
        <xdr:cNvSpPr txBox="1">
          <a:spLocks noChangeArrowheads="1"/>
        </xdr:cNvSpPr>
      </xdr:nvSpPr>
      <xdr:spPr bwMode="auto">
        <a:xfrm>
          <a:off x="10744200" y="6381750"/>
          <a:ext cx="7810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1314</a:t>
          </a:r>
        </a:p>
      </xdr:txBody>
    </xdr:sp>
    <xdr:clientData/>
  </xdr:twoCellAnchor>
  <xdr:twoCellAnchor>
    <xdr:from>
      <xdr:col>1</xdr:col>
      <xdr:colOff>866775</xdr:colOff>
      <xdr:row>26</xdr:row>
      <xdr:rowOff>38100</xdr:rowOff>
    </xdr:from>
    <xdr:to>
      <xdr:col>2</xdr:col>
      <xdr:colOff>638175</xdr:colOff>
      <xdr:row>26</xdr:row>
      <xdr:rowOff>200025</xdr:rowOff>
    </xdr:to>
    <xdr:sp macro="" textlink="">
      <xdr:nvSpPr>
        <xdr:cNvPr id="245" name="Text Box 321">
          <a:extLst>
            <a:ext uri="{FF2B5EF4-FFF2-40B4-BE49-F238E27FC236}">
              <a16:creationId xmlns:a16="http://schemas.microsoft.com/office/drawing/2014/main" id="{00000000-0008-0000-0800-0000F5000000}"/>
            </a:ext>
          </a:extLst>
        </xdr:cNvPr>
        <xdr:cNvSpPr txBox="1">
          <a:spLocks noChangeArrowheads="1"/>
        </xdr:cNvSpPr>
      </xdr:nvSpPr>
      <xdr:spPr bwMode="auto">
        <a:xfrm>
          <a:off x="1704975" y="5486400"/>
          <a:ext cx="73342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1025</a:t>
          </a:r>
        </a:p>
      </xdr:txBody>
    </xdr:sp>
    <xdr:clientData/>
  </xdr:twoCellAnchor>
  <xdr:twoCellAnchor>
    <xdr:from>
      <xdr:col>1</xdr:col>
      <xdr:colOff>866775</xdr:colOff>
      <xdr:row>27</xdr:row>
      <xdr:rowOff>28575</xdr:rowOff>
    </xdr:from>
    <xdr:to>
      <xdr:col>2</xdr:col>
      <xdr:colOff>638175</xdr:colOff>
      <xdr:row>27</xdr:row>
      <xdr:rowOff>200025</xdr:rowOff>
    </xdr:to>
    <xdr:sp macro="" textlink="">
      <xdr:nvSpPr>
        <xdr:cNvPr id="246" name="Text Box 322">
          <a:extLst>
            <a:ext uri="{FF2B5EF4-FFF2-40B4-BE49-F238E27FC236}">
              <a16:creationId xmlns:a16="http://schemas.microsoft.com/office/drawing/2014/main" id="{00000000-0008-0000-0800-0000F6000000}"/>
            </a:ext>
          </a:extLst>
        </xdr:cNvPr>
        <xdr:cNvSpPr txBox="1">
          <a:spLocks noChangeArrowheads="1"/>
        </xdr:cNvSpPr>
      </xdr:nvSpPr>
      <xdr:spPr bwMode="auto">
        <a:xfrm>
          <a:off x="1704975" y="5686425"/>
          <a:ext cx="7334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1371</a:t>
          </a:r>
        </a:p>
      </xdr:txBody>
    </xdr:sp>
    <xdr:clientData/>
  </xdr:twoCellAnchor>
  <xdr:twoCellAnchor>
    <xdr:from>
      <xdr:col>0</xdr:col>
      <xdr:colOff>190500</xdr:colOff>
      <xdr:row>50</xdr:row>
      <xdr:rowOff>28575</xdr:rowOff>
    </xdr:from>
    <xdr:to>
      <xdr:col>1</xdr:col>
      <xdr:colOff>76200</xdr:colOff>
      <xdr:row>50</xdr:row>
      <xdr:rowOff>200025</xdr:rowOff>
    </xdr:to>
    <xdr:sp macro="" textlink="">
      <xdr:nvSpPr>
        <xdr:cNvPr id="247" name="Text Box 330">
          <a:extLst>
            <a:ext uri="{FF2B5EF4-FFF2-40B4-BE49-F238E27FC236}">
              <a16:creationId xmlns:a16="http://schemas.microsoft.com/office/drawing/2014/main" id="{00000000-0008-0000-0800-0000F7000000}"/>
            </a:ext>
          </a:extLst>
        </xdr:cNvPr>
        <xdr:cNvSpPr txBox="1">
          <a:spLocks noChangeArrowheads="1"/>
        </xdr:cNvSpPr>
      </xdr:nvSpPr>
      <xdr:spPr bwMode="auto">
        <a:xfrm>
          <a:off x="190500" y="94964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1385</a:t>
          </a:r>
        </a:p>
      </xdr:txBody>
    </xdr:sp>
    <xdr:clientData/>
  </xdr:twoCellAnchor>
  <xdr:twoCellAnchor>
    <xdr:from>
      <xdr:col>0</xdr:col>
      <xdr:colOff>190500</xdr:colOff>
      <xdr:row>51</xdr:row>
      <xdr:rowOff>28575</xdr:rowOff>
    </xdr:from>
    <xdr:to>
      <xdr:col>1</xdr:col>
      <xdr:colOff>76200</xdr:colOff>
      <xdr:row>51</xdr:row>
      <xdr:rowOff>200025</xdr:rowOff>
    </xdr:to>
    <xdr:sp macro="" textlink="">
      <xdr:nvSpPr>
        <xdr:cNvPr id="248" name="Text Box 331">
          <a:extLst>
            <a:ext uri="{FF2B5EF4-FFF2-40B4-BE49-F238E27FC236}">
              <a16:creationId xmlns:a16="http://schemas.microsoft.com/office/drawing/2014/main" id="{00000000-0008-0000-0800-0000F8000000}"/>
            </a:ext>
          </a:extLst>
        </xdr:cNvPr>
        <xdr:cNvSpPr txBox="1">
          <a:spLocks noChangeArrowheads="1"/>
        </xdr:cNvSpPr>
      </xdr:nvSpPr>
      <xdr:spPr bwMode="auto">
        <a:xfrm>
          <a:off x="190500" y="97059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1092</a:t>
          </a:r>
        </a:p>
      </xdr:txBody>
    </xdr:sp>
    <xdr:clientData/>
  </xdr:twoCellAnchor>
  <xdr:twoCellAnchor>
    <xdr:from>
      <xdr:col>0</xdr:col>
      <xdr:colOff>190500</xdr:colOff>
      <xdr:row>52</xdr:row>
      <xdr:rowOff>38100</xdr:rowOff>
    </xdr:from>
    <xdr:to>
      <xdr:col>1</xdr:col>
      <xdr:colOff>76200</xdr:colOff>
      <xdr:row>53</xdr:row>
      <xdr:rowOff>9525</xdr:rowOff>
    </xdr:to>
    <xdr:sp macro="" textlink="">
      <xdr:nvSpPr>
        <xdr:cNvPr id="249" name="Text Box 332">
          <a:extLst>
            <a:ext uri="{FF2B5EF4-FFF2-40B4-BE49-F238E27FC236}">
              <a16:creationId xmlns:a16="http://schemas.microsoft.com/office/drawing/2014/main" id="{00000000-0008-0000-0800-0000F9000000}"/>
            </a:ext>
          </a:extLst>
        </xdr:cNvPr>
        <xdr:cNvSpPr txBox="1">
          <a:spLocks noChangeArrowheads="1"/>
        </xdr:cNvSpPr>
      </xdr:nvSpPr>
      <xdr:spPr bwMode="auto">
        <a:xfrm>
          <a:off x="190500" y="992505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1093</a:t>
          </a:r>
        </a:p>
      </xdr:txBody>
    </xdr:sp>
    <xdr:clientData/>
  </xdr:twoCellAnchor>
  <xdr:twoCellAnchor>
    <xdr:from>
      <xdr:col>0</xdr:col>
      <xdr:colOff>190500</xdr:colOff>
      <xdr:row>53</xdr:row>
      <xdr:rowOff>28575</xdr:rowOff>
    </xdr:from>
    <xdr:to>
      <xdr:col>1</xdr:col>
      <xdr:colOff>76200</xdr:colOff>
      <xdr:row>53</xdr:row>
      <xdr:rowOff>200025</xdr:rowOff>
    </xdr:to>
    <xdr:sp macro="" textlink="">
      <xdr:nvSpPr>
        <xdr:cNvPr id="250" name="Text Box 333">
          <a:extLst>
            <a:ext uri="{FF2B5EF4-FFF2-40B4-BE49-F238E27FC236}">
              <a16:creationId xmlns:a16="http://schemas.microsoft.com/office/drawing/2014/main" id="{00000000-0008-0000-0800-0000FA000000}"/>
            </a:ext>
          </a:extLst>
        </xdr:cNvPr>
        <xdr:cNvSpPr txBox="1">
          <a:spLocks noChangeArrowheads="1"/>
        </xdr:cNvSpPr>
      </xdr:nvSpPr>
      <xdr:spPr bwMode="auto">
        <a:xfrm>
          <a:off x="190500" y="101250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1094</a:t>
          </a:r>
        </a:p>
      </xdr:txBody>
    </xdr:sp>
    <xdr:clientData/>
  </xdr:twoCellAnchor>
  <xdr:twoCellAnchor>
    <xdr:from>
      <xdr:col>0</xdr:col>
      <xdr:colOff>190500</xdr:colOff>
      <xdr:row>54</xdr:row>
      <xdr:rowOff>28575</xdr:rowOff>
    </xdr:from>
    <xdr:to>
      <xdr:col>1</xdr:col>
      <xdr:colOff>76200</xdr:colOff>
      <xdr:row>54</xdr:row>
      <xdr:rowOff>200025</xdr:rowOff>
    </xdr:to>
    <xdr:sp macro="" textlink="">
      <xdr:nvSpPr>
        <xdr:cNvPr id="251" name="Text Box 334">
          <a:extLst>
            <a:ext uri="{FF2B5EF4-FFF2-40B4-BE49-F238E27FC236}">
              <a16:creationId xmlns:a16="http://schemas.microsoft.com/office/drawing/2014/main" id="{00000000-0008-0000-0800-0000FB000000}"/>
            </a:ext>
          </a:extLst>
        </xdr:cNvPr>
        <xdr:cNvSpPr txBox="1">
          <a:spLocks noChangeArrowheads="1"/>
        </xdr:cNvSpPr>
      </xdr:nvSpPr>
      <xdr:spPr bwMode="auto">
        <a:xfrm>
          <a:off x="190500" y="103346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1098</a:t>
          </a:r>
        </a:p>
      </xdr:txBody>
    </xdr:sp>
    <xdr:clientData/>
  </xdr:twoCellAnchor>
  <xdr:twoCellAnchor>
    <xdr:from>
      <xdr:col>0</xdr:col>
      <xdr:colOff>190500</xdr:colOff>
      <xdr:row>55</xdr:row>
      <xdr:rowOff>38100</xdr:rowOff>
    </xdr:from>
    <xdr:to>
      <xdr:col>1</xdr:col>
      <xdr:colOff>76200</xdr:colOff>
      <xdr:row>56</xdr:row>
      <xdr:rowOff>9525</xdr:rowOff>
    </xdr:to>
    <xdr:sp macro="" textlink="">
      <xdr:nvSpPr>
        <xdr:cNvPr id="252" name="Text Box 335">
          <a:extLst>
            <a:ext uri="{FF2B5EF4-FFF2-40B4-BE49-F238E27FC236}">
              <a16:creationId xmlns:a16="http://schemas.microsoft.com/office/drawing/2014/main" id="{00000000-0008-0000-0800-0000FC000000}"/>
            </a:ext>
          </a:extLst>
        </xdr:cNvPr>
        <xdr:cNvSpPr txBox="1">
          <a:spLocks noChangeArrowheads="1"/>
        </xdr:cNvSpPr>
      </xdr:nvSpPr>
      <xdr:spPr bwMode="auto">
        <a:xfrm>
          <a:off x="190500" y="1055370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1099</a:t>
          </a:r>
        </a:p>
      </xdr:txBody>
    </xdr:sp>
    <xdr:clientData/>
  </xdr:twoCellAnchor>
  <xdr:twoCellAnchor>
    <xdr:from>
      <xdr:col>4</xdr:col>
      <xdr:colOff>295275</xdr:colOff>
      <xdr:row>50</xdr:row>
      <xdr:rowOff>28575</xdr:rowOff>
    </xdr:from>
    <xdr:to>
      <xdr:col>5</xdr:col>
      <xdr:colOff>57150</xdr:colOff>
      <xdr:row>50</xdr:row>
      <xdr:rowOff>200025</xdr:rowOff>
    </xdr:to>
    <xdr:sp macro="" textlink="">
      <xdr:nvSpPr>
        <xdr:cNvPr id="253" name="Text Box 336">
          <a:extLst>
            <a:ext uri="{FF2B5EF4-FFF2-40B4-BE49-F238E27FC236}">
              <a16:creationId xmlns:a16="http://schemas.microsoft.com/office/drawing/2014/main" id="{00000000-0008-0000-0800-0000FD000000}"/>
            </a:ext>
          </a:extLst>
        </xdr:cNvPr>
        <xdr:cNvSpPr txBox="1">
          <a:spLocks noChangeArrowheads="1"/>
        </xdr:cNvSpPr>
      </xdr:nvSpPr>
      <xdr:spPr bwMode="auto">
        <a:xfrm>
          <a:off x="4019550" y="94964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1107</a:t>
          </a:r>
        </a:p>
      </xdr:txBody>
    </xdr:sp>
    <xdr:clientData/>
  </xdr:twoCellAnchor>
  <xdr:twoCellAnchor>
    <xdr:from>
      <xdr:col>4</xdr:col>
      <xdr:colOff>295275</xdr:colOff>
      <xdr:row>51</xdr:row>
      <xdr:rowOff>28575</xdr:rowOff>
    </xdr:from>
    <xdr:to>
      <xdr:col>5</xdr:col>
      <xdr:colOff>57150</xdr:colOff>
      <xdr:row>51</xdr:row>
      <xdr:rowOff>200025</xdr:rowOff>
    </xdr:to>
    <xdr:sp macro="" textlink="">
      <xdr:nvSpPr>
        <xdr:cNvPr id="254" name="Text Box 337">
          <a:extLst>
            <a:ext uri="{FF2B5EF4-FFF2-40B4-BE49-F238E27FC236}">
              <a16:creationId xmlns:a16="http://schemas.microsoft.com/office/drawing/2014/main" id="{00000000-0008-0000-0800-0000FE000000}"/>
            </a:ext>
          </a:extLst>
        </xdr:cNvPr>
        <xdr:cNvSpPr txBox="1">
          <a:spLocks noChangeArrowheads="1"/>
        </xdr:cNvSpPr>
      </xdr:nvSpPr>
      <xdr:spPr bwMode="auto">
        <a:xfrm>
          <a:off x="4019550" y="97059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1321</a:t>
          </a:r>
        </a:p>
      </xdr:txBody>
    </xdr:sp>
    <xdr:clientData/>
  </xdr:twoCellAnchor>
  <xdr:twoCellAnchor>
    <xdr:from>
      <xdr:col>4</xdr:col>
      <xdr:colOff>295275</xdr:colOff>
      <xdr:row>52</xdr:row>
      <xdr:rowOff>38100</xdr:rowOff>
    </xdr:from>
    <xdr:to>
      <xdr:col>5</xdr:col>
      <xdr:colOff>57150</xdr:colOff>
      <xdr:row>53</xdr:row>
      <xdr:rowOff>9525</xdr:rowOff>
    </xdr:to>
    <xdr:sp macro="" textlink="">
      <xdr:nvSpPr>
        <xdr:cNvPr id="255" name="Text Box 338">
          <a:extLst>
            <a:ext uri="{FF2B5EF4-FFF2-40B4-BE49-F238E27FC236}">
              <a16:creationId xmlns:a16="http://schemas.microsoft.com/office/drawing/2014/main" id="{00000000-0008-0000-0800-0000FF000000}"/>
            </a:ext>
          </a:extLst>
        </xdr:cNvPr>
        <xdr:cNvSpPr txBox="1">
          <a:spLocks noChangeArrowheads="1"/>
        </xdr:cNvSpPr>
      </xdr:nvSpPr>
      <xdr:spPr bwMode="auto">
        <a:xfrm>
          <a:off x="4019550" y="992505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1322</a:t>
          </a:r>
        </a:p>
      </xdr:txBody>
    </xdr:sp>
    <xdr:clientData/>
  </xdr:twoCellAnchor>
  <xdr:twoCellAnchor>
    <xdr:from>
      <xdr:col>4</xdr:col>
      <xdr:colOff>295275</xdr:colOff>
      <xdr:row>53</xdr:row>
      <xdr:rowOff>28575</xdr:rowOff>
    </xdr:from>
    <xdr:to>
      <xdr:col>5</xdr:col>
      <xdr:colOff>57150</xdr:colOff>
      <xdr:row>53</xdr:row>
      <xdr:rowOff>200025</xdr:rowOff>
    </xdr:to>
    <xdr:sp macro="" textlink="">
      <xdr:nvSpPr>
        <xdr:cNvPr id="256" name="Text Box 339">
          <a:extLst>
            <a:ext uri="{FF2B5EF4-FFF2-40B4-BE49-F238E27FC236}">
              <a16:creationId xmlns:a16="http://schemas.microsoft.com/office/drawing/2014/main" id="{00000000-0008-0000-0800-000000010000}"/>
            </a:ext>
          </a:extLst>
        </xdr:cNvPr>
        <xdr:cNvSpPr txBox="1">
          <a:spLocks noChangeArrowheads="1"/>
        </xdr:cNvSpPr>
      </xdr:nvSpPr>
      <xdr:spPr bwMode="auto">
        <a:xfrm>
          <a:off x="4019550" y="101250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1101</a:t>
          </a:r>
        </a:p>
      </xdr:txBody>
    </xdr:sp>
    <xdr:clientData/>
  </xdr:twoCellAnchor>
  <xdr:twoCellAnchor>
    <xdr:from>
      <xdr:col>9</xdr:col>
      <xdr:colOff>314325</xdr:colOff>
      <xdr:row>50</xdr:row>
      <xdr:rowOff>28575</xdr:rowOff>
    </xdr:from>
    <xdr:to>
      <xdr:col>10</xdr:col>
      <xdr:colOff>66675</xdr:colOff>
      <xdr:row>50</xdr:row>
      <xdr:rowOff>200025</xdr:rowOff>
    </xdr:to>
    <xdr:sp macro="" textlink="">
      <xdr:nvSpPr>
        <xdr:cNvPr id="257" name="Text Box 340">
          <a:extLst>
            <a:ext uri="{FF2B5EF4-FFF2-40B4-BE49-F238E27FC236}">
              <a16:creationId xmlns:a16="http://schemas.microsoft.com/office/drawing/2014/main" id="{00000000-0008-0000-0800-000001010000}"/>
            </a:ext>
          </a:extLst>
        </xdr:cNvPr>
        <xdr:cNvSpPr txBox="1">
          <a:spLocks noChangeArrowheads="1"/>
        </xdr:cNvSpPr>
      </xdr:nvSpPr>
      <xdr:spPr bwMode="auto">
        <a:xfrm>
          <a:off x="9115425" y="94964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1109</a:t>
          </a:r>
        </a:p>
      </xdr:txBody>
    </xdr:sp>
    <xdr:clientData/>
  </xdr:twoCellAnchor>
  <xdr:twoCellAnchor>
    <xdr:from>
      <xdr:col>9</xdr:col>
      <xdr:colOff>314325</xdr:colOff>
      <xdr:row>51</xdr:row>
      <xdr:rowOff>28575</xdr:rowOff>
    </xdr:from>
    <xdr:to>
      <xdr:col>10</xdr:col>
      <xdr:colOff>66675</xdr:colOff>
      <xdr:row>51</xdr:row>
      <xdr:rowOff>200025</xdr:rowOff>
    </xdr:to>
    <xdr:sp macro="" textlink="">
      <xdr:nvSpPr>
        <xdr:cNvPr id="258" name="Text Box 341">
          <a:extLst>
            <a:ext uri="{FF2B5EF4-FFF2-40B4-BE49-F238E27FC236}">
              <a16:creationId xmlns:a16="http://schemas.microsoft.com/office/drawing/2014/main" id="{00000000-0008-0000-0800-000002010000}"/>
            </a:ext>
          </a:extLst>
        </xdr:cNvPr>
        <xdr:cNvSpPr txBox="1">
          <a:spLocks noChangeArrowheads="1"/>
        </xdr:cNvSpPr>
      </xdr:nvSpPr>
      <xdr:spPr bwMode="auto">
        <a:xfrm>
          <a:off x="9115425" y="97059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1331</a:t>
          </a:r>
        </a:p>
      </xdr:txBody>
    </xdr:sp>
    <xdr:clientData/>
  </xdr:twoCellAnchor>
  <xdr:twoCellAnchor>
    <xdr:from>
      <xdr:col>9</xdr:col>
      <xdr:colOff>314325</xdr:colOff>
      <xdr:row>52</xdr:row>
      <xdr:rowOff>47625</xdr:rowOff>
    </xdr:from>
    <xdr:to>
      <xdr:col>10</xdr:col>
      <xdr:colOff>66675</xdr:colOff>
      <xdr:row>53</xdr:row>
      <xdr:rowOff>19050</xdr:rowOff>
    </xdr:to>
    <xdr:sp macro="" textlink="">
      <xdr:nvSpPr>
        <xdr:cNvPr id="259" name="Text Box 342">
          <a:extLst>
            <a:ext uri="{FF2B5EF4-FFF2-40B4-BE49-F238E27FC236}">
              <a16:creationId xmlns:a16="http://schemas.microsoft.com/office/drawing/2014/main" id="{00000000-0008-0000-0800-000003010000}"/>
            </a:ext>
          </a:extLst>
        </xdr:cNvPr>
        <xdr:cNvSpPr txBox="1">
          <a:spLocks noChangeArrowheads="1"/>
        </xdr:cNvSpPr>
      </xdr:nvSpPr>
      <xdr:spPr bwMode="auto">
        <a:xfrm>
          <a:off x="9115425" y="99345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1332</a:t>
          </a:r>
        </a:p>
      </xdr:txBody>
    </xdr:sp>
    <xdr:clientData/>
  </xdr:twoCellAnchor>
  <xdr:twoCellAnchor>
    <xdr:from>
      <xdr:col>9</xdr:col>
      <xdr:colOff>314325</xdr:colOff>
      <xdr:row>53</xdr:row>
      <xdr:rowOff>28575</xdr:rowOff>
    </xdr:from>
    <xdr:to>
      <xdr:col>10</xdr:col>
      <xdr:colOff>66675</xdr:colOff>
      <xdr:row>53</xdr:row>
      <xdr:rowOff>200025</xdr:rowOff>
    </xdr:to>
    <xdr:sp macro="" textlink="">
      <xdr:nvSpPr>
        <xdr:cNvPr id="260" name="Text Box 343">
          <a:extLst>
            <a:ext uri="{FF2B5EF4-FFF2-40B4-BE49-F238E27FC236}">
              <a16:creationId xmlns:a16="http://schemas.microsoft.com/office/drawing/2014/main" id="{00000000-0008-0000-0800-000004010000}"/>
            </a:ext>
          </a:extLst>
        </xdr:cNvPr>
        <xdr:cNvSpPr txBox="1">
          <a:spLocks noChangeArrowheads="1"/>
        </xdr:cNvSpPr>
      </xdr:nvSpPr>
      <xdr:spPr bwMode="auto">
        <a:xfrm>
          <a:off x="9115425" y="101250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1058</a:t>
          </a:r>
        </a:p>
      </xdr:txBody>
    </xdr:sp>
    <xdr:clientData/>
  </xdr:twoCellAnchor>
  <xdr:twoCellAnchor>
    <xdr:from>
      <xdr:col>9</xdr:col>
      <xdr:colOff>314325</xdr:colOff>
      <xdr:row>54</xdr:row>
      <xdr:rowOff>28575</xdr:rowOff>
    </xdr:from>
    <xdr:to>
      <xdr:col>10</xdr:col>
      <xdr:colOff>66675</xdr:colOff>
      <xdr:row>54</xdr:row>
      <xdr:rowOff>200025</xdr:rowOff>
    </xdr:to>
    <xdr:sp macro="" textlink="">
      <xdr:nvSpPr>
        <xdr:cNvPr id="261" name="Text Box 344">
          <a:extLst>
            <a:ext uri="{FF2B5EF4-FFF2-40B4-BE49-F238E27FC236}">
              <a16:creationId xmlns:a16="http://schemas.microsoft.com/office/drawing/2014/main" id="{00000000-0008-0000-0800-000005010000}"/>
            </a:ext>
          </a:extLst>
        </xdr:cNvPr>
        <xdr:cNvSpPr txBox="1">
          <a:spLocks noChangeArrowheads="1"/>
        </xdr:cNvSpPr>
      </xdr:nvSpPr>
      <xdr:spPr bwMode="auto">
        <a:xfrm>
          <a:off x="9115425" y="103346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1103</a:t>
          </a:r>
        </a:p>
      </xdr:txBody>
    </xdr:sp>
    <xdr:clientData/>
  </xdr:twoCellAnchor>
  <xdr:twoCellAnchor>
    <xdr:from>
      <xdr:col>9</xdr:col>
      <xdr:colOff>314325</xdr:colOff>
      <xdr:row>55</xdr:row>
      <xdr:rowOff>47625</xdr:rowOff>
    </xdr:from>
    <xdr:to>
      <xdr:col>10</xdr:col>
      <xdr:colOff>66675</xdr:colOff>
      <xdr:row>56</xdr:row>
      <xdr:rowOff>19050</xdr:rowOff>
    </xdr:to>
    <xdr:sp macro="" textlink="">
      <xdr:nvSpPr>
        <xdr:cNvPr id="262" name="Text Box 345">
          <a:extLst>
            <a:ext uri="{FF2B5EF4-FFF2-40B4-BE49-F238E27FC236}">
              <a16:creationId xmlns:a16="http://schemas.microsoft.com/office/drawing/2014/main" id="{00000000-0008-0000-0800-000006010000}"/>
            </a:ext>
          </a:extLst>
        </xdr:cNvPr>
        <xdr:cNvSpPr txBox="1">
          <a:spLocks noChangeArrowheads="1"/>
        </xdr:cNvSpPr>
      </xdr:nvSpPr>
      <xdr:spPr bwMode="auto">
        <a:xfrm>
          <a:off x="9115425" y="105632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1114</a:t>
          </a:r>
        </a:p>
      </xdr:txBody>
    </xdr:sp>
    <xdr:clientData/>
  </xdr:twoCellAnchor>
  <xdr:twoCellAnchor>
    <xdr:from>
      <xdr:col>4</xdr:col>
      <xdr:colOff>304800</xdr:colOff>
      <xdr:row>56</xdr:row>
      <xdr:rowOff>9525</xdr:rowOff>
    </xdr:from>
    <xdr:to>
      <xdr:col>5</xdr:col>
      <xdr:colOff>66675</xdr:colOff>
      <xdr:row>56</xdr:row>
      <xdr:rowOff>180975</xdr:rowOff>
    </xdr:to>
    <xdr:sp macro="" textlink="">
      <xdr:nvSpPr>
        <xdr:cNvPr id="263" name="Text Box 346">
          <a:extLst>
            <a:ext uri="{FF2B5EF4-FFF2-40B4-BE49-F238E27FC236}">
              <a16:creationId xmlns:a16="http://schemas.microsoft.com/office/drawing/2014/main" id="{00000000-0008-0000-0800-000007010000}"/>
            </a:ext>
          </a:extLst>
        </xdr:cNvPr>
        <xdr:cNvSpPr txBox="1">
          <a:spLocks noChangeArrowheads="1"/>
        </xdr:cNvSpPr>
      </xdr:nvSpPr>
      <xdr:spPr bwMode="auto">
        <a:xfrm>
          <a:off x="4029075" y="107346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1112</a:t>
          </a:r>
        </a:p>
      </xdr:txBody>
    </xdr:sp>
    <xdr:clientData/>
  </xdr:twoCellAnchor>
  <xdr:twoCellAnchor>
    <xdr:from>
      <xdr:col>4</xdr:col>
      <xdr:colOff>304800</xdr:colOff>
      <xdr:row>59</xdr:row>
      <xdr:rowOff>9525</xdr:rowOff>
    </xdr:from>
    <xdr:to>
      <xdr:col>5</xdr:col>
      <xdr:colOff>66675</xdr:colOff>
      <xdr:row>59</xdr:row>
      <xdr:rowOff>180975</xdr:rowOff>
    </xdr:to>
    <xdr:sp macro="" textlink="">
      <xdr:nvSpPr>
        <xdr:cNvPr id="264" name="Text Box 347">
          <a:extLst>
            <a:ext uri="{FF2B5EF4-FFF2-40B4-BE49-F238E27FC236}">
              <a16:creationId xmlns:a16="http://schemas.microsoft.com/office/drawing/2014/main" id="{00000000-0008-0000-0800-000008010000}"/>
            </a:ext>
          </a:extLst>
        </xdr:cNvPr>
        <xdr:cNvSpPr txBox="1">
          <a:spLocks noChangeArrowheads="1"/>
        </xdr:cNvSpPr>
      </xdr:nvSpPr>
      <xdr:spPr bwMode="auto">
        <a:xfrm>
          <a:off x="4029075" y="113633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1096</a:t>
          </a:r>
        </a:p>
      </xdr:txBody>
    </xdr:sp>
    <xdr:clientData/>
  </xdr:twoCellAnchor>
  <xdr:twoCellAnchor>
    <xdr:from>
      <xdr:col>4</xdr:col>
      <xdr:colOff>304800</xdr:colOff>
      <xdr:row>57</xdr:row>
      <xdr:rowOff>28575</xdr:rowOff>
    </xdr:from>
    <xdr:to>
      <xdr:col>5</xdr:col>
      <xdr:colOff>66675</xdr:colOff>
      <xdr:row>58</xdr:row>
      <xdr:rowOff>0</xdr:rowOff>
    </xdr:to>
    <xdr:sp macro="" textlink="">
      <xdr:nvSpPr>
        <xdr:cNvPr id="265" name="Text Box 348">
          <a:extLst>
            <a:ext uri="{FF2B5EF4-FFF2-40B4-BE49-F238E27FC236}">
              <a16:creationId xmlns:a16="http://schemas.microsoft.com/office/drawing/2014/main" id="{00000000-0008-0000-0800-000009010000}"/>
            </a:ext>
          </a:extLst>
        </xdr:cNvPr>
        <xdr:cNvSpPr txBox="1">
          <a:spLocks noChangeArrowheads="1"/>
        </xdr:cNvSpPr>
      </xdr:nvSpPr>
      <xdr:spPr bwMode="auto">
        <a:xfrm>
          <a:off x="4029075" y="109632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X1395</a:t>
          </a: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5</xdr:col>
      <xdr:colOff>428625</xdr:colOff>
      <xdr:row>18</xdr:row>
      <xdr:rowOff>9525</xdr:rowOff>
    </xdr:from>
    <xdr:to>
      <xdr:col>5</xdr:col>
      <xdr:colOff>1133475</xdr:colOff>
      <xdr:row>18</xdr:row>
      <xdr:rowOff>190500</xdr:rowOff>
    </xdr:to>
    <xdr:sp macro="" textlink="">
      <xdr:nvSpPr>
        <xdr:cNvPr id="266" name="Text Box 349">
          <a:extLst>
            <a:ext uri="{FF2B5EF4-FFF2-40B4-BE49-F238E27FC236}">
              <a16:creationId xmlns:a16="http://schemas.microsoft.com/office/drawing/2014/main" id="{00000000-0008-0000-0800-00000A010000}"/>
            </a:ext>
          </a:extLst>
        </xdr:cNvPr>
        <xdr:cNvSpPr txBox="1">
          <a:spLocks noChangeArrowheads="1"/>
        </xdr:cNvSpPr>
      </xdr:nvSpPr>
      <xdr:spPr bwMode="auto">
        <a:xfrm>
          <a:off x="5114925" y="3781425"/>
          <a:ext cx="70485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1045</a:t>
          </a:r>
        </a:p>
      </xdr:txBody>
    </xdr:sp>
    <xdr:clientData/>
  </xdr:twoCellAnchor>
  <xdr:twoCellAnchor>
    <xdr:from>
      <xdr:col>5</xdr:col>
      <xdr:colOff>428625</xdr:colOff>
      <xdr:row>19</xdr:row>
      <xdr:rowOff>31937</xdr:rowOff>
    </xdr:from>
    <xdr:to>
      <xdr:col>5</xdr:col>
      <xdr:colOff>1133475</xdr:colOff>
      <xdr:row>19</xdr:row>
      <xdr:rowOff>203387</xdr:rowOff>
    </xdr:to>
    <xdr:sp macro="" textlink="">
      <xdr:nvSpPr>
        <xdr:cNvPr id="267" name="Text Box 350">
          <a:extLst>
            <a:ext uri="{FF2B5EF4-FFF2-40B4-BE49-F238E27FC236}">
              <a16:creationId xmlns:a16="http://schemas.microsoft.com/office/drawing/2014/main" id="{00000000-0008-0000-0800-00000B010000}"/>
            </a:ext>
          </a:extLst>
        </xdr:cNvPr>
        <xdr:cNvSpPr txBox="1">
          <a:spLocks noChangeArrowheads="1"/>
        </xdr:cNvSpPr>
      </xdr:nvSpPr>
      <xdr:spPr bwMode="auto">
        <a:xfrm>
          <a:off x="5123890" y="4077261"/>
          <a:ext cx="70485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1191</a:t>
          </a:r>
        </a:p>
      </xdr:txBody>
    </xdr:sp>
    <xdr:clientData/>
  </xdr:twoCellAnchor>
  <xdr:twoCellAnchor>
    <xdr:from>
      <xdr:col>5</xdr:col>
      <xdr:colOff>428625</xdr:colOff>
      <xdr:row>20</xdr:row>
      <xdr:rowOff>31938</xdr:rowOff>
    </xdr:from>
    <xdr:to>
      <xdr:col>5</xdr:col>
      <xdr:colOff>1133475</xdr:colOff>
      <xdr:row>21</xdr:row>
      <xdr:rowOff>1</xdr:rowOff>
    </xdr:to>
    <xdr:sp macro="" textlink="">
      <xdr:nvSpPr>
        <xdr:cNvPr id="268" name="Text Box 351">
          <a:extLst>
            <a:ext uri="{FF2B5EF4-FFF2-40B4-BE49-F238E27FC236}">
              <a16:creationId xmlns:a16="http://schemas.microsoft.com/office/drawing/2014/main" id="{00000000-0008-0000-0800-00000C010000}"/>
            </a:ext>
          </a:extLst>
        </xdr:cNvPr>
        <xdr:cNvSpPr txBox="1">
          <a:spLocks noChangeArrowheads="1"/>
        </xdr:cNvSpPr>
      </xdr:nvSpPr>
      <xdr:spPr bwMode="auto">
        <a:xfrm>
          <a:off x="5123890" y="4290173"/>
          <a:ext cx="70485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1193</a:t>
          </a:r>
        </a:p>
      </xdr:txBody>
    </xdr:sp>
    <xdr:clientData/>
  </xdr:twoCellAnchor>
  <xdr:twoCellAnchor>
    <xdr:from>
      <xdr:col>5</xdr:col>
      <xdr:colOff>428625</xdr:colOff>
      <xdr:row>21</xdr:row>
      <xdr:rowOff>50988</xdr:rowOff>
    </xdr:from>
    <xdr:to>
      <xdr:col>6</xdr:col>
      <xdr:colOff>0</xdr:colOff>
      <xdr:row>22</xdr:row>
      <xdr:rowOff>1</xdr:rowOff>
    </xdr:to>
    <xdr:sp macro="" textlink="">
      <xdr:nvSpPr>
        <xdr:cNvPr id="269" name="Text Box 352">
          <a:extLst>
            <a:ext uri="{FF2B5EF4-FFF2-40B4-BE49-F238E27FC236}">
              <a16:creationId xmlns:a16="http://schemas.microsoft.com/office/drawing/2014/main" id="{00000000-0008-0000-0800-00000D010000}"/>
            </a:ext>
          </a:extLst>
        </xdr:cNvPr>
        <xdr:cNvSpPr txBox="1">
          <a:spLocks noChangeArrowheads="1"/>
        </xdr:cNvSpPr>
      </xdr:nvSpPr>
      <xdr:spPr bwMode="auto">
        <a:xfrm>
          <a:off x="5123890" y="4522135"/>
          <a:ext cx="71437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1195</a:t>
          </a:r>
        </a:p>
      </xdr:txBody>
    </xdr:sp>
    <xdr:clientData/>
  </xdr:twoCellAnchor>
  <xdr:twoCellAnchor>
    <xdr:from>
      <xdr:col>8</xdr:col>
      <xdr:colOff>19050</xdr:colOff>
      <xdr:row>28</xdr:row>
      <xdr:rowOff>9525</xdr:rowOff>
    </xdr:from>
    <xdr:to>
      <xdr:col>8</xdr:col>
      <xdr:colOff>781050</xdr:colOff>
      <xdr:row>28</xdr:row>
      <xdr:rowOff>190500</xdr:rowOff>
    </xdr:to>
    <xdr:sp macro="" textlink="">
      <xdr:nvSpPr>
        <xdr:cNvPr id="270" name="Text Box 353">
          <a:extLst>
            <a:ext uri="{FF2B5EF4-FFF2-40B4-BE49-F238E27FC236}">
              <a16:creationId xmlns:a16="http://schemas.microsoft.com/office/drawing/2014/main" id="{00000000-0008-0000-0800-00000E010000}"/>
            </a:ext>
          </a:extLst>
        </xdr:cNvPr>
        <xdr:cNvSpPr txBox="1">
          <a:spLocks noChangeArrowheads="1"/>
        </xdr:cNvSpPr>
      </xdr:nvSpPr>
      <xdr:spPr bwMode="auto">
        <a:xfrm>
          <a:off x="7858125" y="6638925"/>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1312</a:t>
          </a:r>
        </a:p>
      </xdr:txBody>
    </xdr:sp>
    <xdr:clientData/>
  </xdr:twoCellAnchor>
  <xdr:twoCellAnchor>
    <xdr:from>
      <xdr:col>0</xdr:col>
      <xdr:colOff>314325</xdr:colOff>
      <xdr:row>11</xdr:row>
      <xdr:rowOff>28575</xdr:rowOff>
    </xdr:from>
    <xdr:to>
      <xdr:col>1</xdr:col>
      <xdr:colOff>161925</xdr:colOff>
      <xdr:row>11</xdr:row>
      <xdr:rowOff>180975</xdr:rowOff>
    </xdr:to>
    <xdr:sp macro="" textlink="">
      <xdr:nvSpPr>
        <xdr:cNvPr id="79" name="Text Box 354">
          <a:extLst>
            <a:ext uri="{FF2B5EF4-FFF2-40B4-BE49-F238E27FC236}">
              <a16:creationId xmlns:a16="http://schemas.microsoft.com/office/drawing/2014/main" id="{00000000-0008-0000-0800-00004F000000}"/>
            </a:ext>
          </a:extLst>
        </xdr:cNvPr>
        <xdr:cNvSpPr txBox="1">
          <a:spLocks noChangeArrowheads="1"/>
        </xdr:cNvSpPr>
      </xdr:nvSpPr>
      <xdr:spPr bwMode="auto">
        <a:xfrm>
          <a:off x="314325" y="2333625"/>
          <a:ext cx="68580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1026</a:t>
          </a:r>
        </a:p>
      </xdr:txBody>
    </xdr:sp>
    <xdr:clientData/>
  </xdr:twoCellAnchor>
  <xdr:twoCellAnchor>
    <xdr:from>
      <xdr:col>9</xdr:col>
      <xdr:colOff>257175</xdr:colOff>
      <xdr:row>12</xdr:row>
      <xdr:rowOff>28575</xdr:rowOff>
    </xdr:from>
    <xdr:to>
      <xdr:col>10</xdr:col>
      <xdr:colOff>28575</xdr:colOff>
      <xdr:row>12</xdr:row>
      <xdr:rowOff>190500</xdr:rowOff>
    </xdr:to>
    <xdr:sp macro="" textlink="">
      <xdr:nvSpPr>
        <xdr:cNvPr id="80" name="Text Box 355">
          <a:extLst>
            <a:ext uri="{FF2B5EF4-FFF2-40B4-BE49-F238E27FC236}">
              <a16:creationId xmlns:a16="http://schemas.microsoft.com/office/drawing/2014/main" id="{00000000-0008-0000-0800-000050000000}"/>
            </a:ext>
          </a:extLst>
        </xdr:cNvPr>
        <xdr:cNvSpPr txBox="1">
          <a:spLocks noChangeArrowheads="1"/>
        </xdr:cNvSpPr>
      </xdr:nvSpPr>
      <xdr:spPr bwMode="auto">
        <a:xfrm>
          <a:off x="9058275" y="2333625"/>
          <a:ext cx="74295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1015</a:t>
          </a:r>
        </a:p>
      </xdr:txBody>
    </xdr:sp>
    <xdr:clientData/>
  </xdr:twoCellAnchor>
  <xdr:twoCellAnchor>
    <xdr:from>
      <xdr:col>2</xdr:col>
      <xdr:colOff>426010</xdr:colOff>
      <xdr:row>17</xdr:row>
      <xdr:rowOff>38100</xdr:rowOff>
    </xdr:from>
    <xdr:to>
      <xdr:col>3</xdr:col>
      <xdr:colOff>316006</xdr:colOff>
      <xdr:row>17</xdr:row>
      <xdr:rowOff>190500</xdr:rowOff>
    </xdr:to>
    <xdr:sp macro="" textlink="">
      <xdr:nvSpPr>
        <xdr:cNvPr id="81" name="Text Box 356">
          <a:extLst>
            <a:ext uri="{FF2B5EF4-FFF2-40B4-BE49-F238E27FC236}">
              <a16:creationId xmlns:a16="http://schemas.microsoft.com/office/drawing/2014/main" id="{00000000-0008-0000-0800-000051000000}"/>
            </a:ext>
          </a:extLst>
        </xdr:cNvPr>
        <xdr:cNvSpPr txBox="1">
          <a:spLocks noChangeArrowheads="1"/>
        </xdr:cNvSpPr>
      </xdr:nvSpPr>
      <xdr:spPr bwMode="auto">
        <a:xfrm>
          <a:off x="2218951" y="3698688"/>
          <a:ext cx="846231"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1003M1</a:t>
          </a:r>
        </a:p>
      </xdr:txBody>
    </xdr:sp>
    <xdr:clientData/>
  </xdr:twoCellAnchor>
  <xdr:twoCellAnchor>
    <xdr:from>
      <xdr:col>2</xdr:col>
      <xdr:colOff>426010</xdr:colOff>
      <xdr:row>18</xdr:row>
      <xdr:rowOff>38100</xdr:rowOff>
    </xdr:from>
    <xdr:to>
      <xdr:col>3</xdr:col>
      <xdr:colOff>316006</xdr:colOff>
      <xdr:row>18</xdr:row>
      <xdr:rowOff>190500</xdr:rowOff>
    </xdr:to>
    <xdr:sp macro="" textlink="">
      <xdr:nvSpPr>
        <xdr:cNvPr id="271" name="Text Box 357">
          <a:extLst>
            <a:ext uri="{FF2B5EF4-FFF2-40B4-BE49-F238E27FC236}">
              <a16:creationId xmlns:a16="http://schemas.microsoft.com/office/drawing/2014/main" id="{00000000-0008-0000-0800-00000F010000}"/>
            </a:ext>
          </a:extLst>
        </xdr:cNvPr>
        <xdr:cNvSpPr txBox="1">
          <a:spLocks noChangeArrowheads="1"/>
        </xdr:cNvSpPr>
      </xdr:nvSpPr>
      <xdr:spPr bwMode="auto">
        <a:xfrm>
          <a:off x="2218951" y="3915335"/>
          <a:ext cx="846231"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1003M2</a:t>
          </a:r>
        </a:p>
      </xdr:txBody>
    </xdr:sp>
    <xdr:clientData/>
  </xdr:twoCellAnchor>
  <xdr:twoCellAnchor>
    <xdr:from>
      <xdr:col>2</xdr:col>
      <xdr:colOff>435535</xdr:colOff>
      <xdr:row>19</xdr:row>
      <xdr:rowOff>28575</xdr:rowOff>
    </xdr:from>
    <xdr:to>
      <xdr:col>3</xdr:col>
      <xdr:colOff>325531</xdr:colOff>
      <xdr:row>19</xdr:row>
      <xdr:rowOff>180975</xdr:rowOff>
    </xdr:to>
    <xdr:sp macro="" textlink="">
      <xdr:nvSpPr>
        <xdr:cNvPr id="272" name="Text Box 358">
          <a:extLst>
            <a:ext uri="{FF2B5EF4-FFF2-40B4-BE49-F238E27FC236}">
              <a16:creationId xmlns:a16="http://schemas.microsoft.com/office/drawing/2014/main" id="{00000000-0008-0000-0800-000010010000}"/>
            </a:ext>
          </a:extLst>
        </xdr:cNvPr>
        <xdr:cNvSpPr txBox="1">
          <a:spLocks noChangeArrowheads="1"/>
        </xdr:cNvSpPr>
      </xdr:nvSpPr>
      <xdr:spPr bwMode="auto">
        <a:xfrm>
          <a:off x="2228476" y="4122457"/>
          <a:ext cx="846231"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1003M3</a:t>
          </a:r>
        </a:p>
      </xdr:txBody>
    </xdr:sp>
    <xdr:clientData/>
  </xdr:twoCellAnchor>
  <xdr:twoCellAnchor>
    <xdr:from>
      <xdr:col>2</xdr:col>
      <xdr:colOff>733425</xdr:colOff>
      <xdr:row>16</xdr:row>
      <xdr:rowOff>9525</xdr:rowOff>
    </xdr:from>
    <xdr:to>
      <xdr:col>3</xdr:col>
      <xdr:colOff>504825</xdr:colOff>
      <xdr:row>16</xdr:row>
      <xdr:rowOff>161925</xdr:rowOff>
    </xdr:to>
    <xdr:sp macro="" textlink="">
      <xdr:nvSpPr>
        <xdr:cNvPr id="84" name="Text Box 359">
          <a:extLst>
            <a:ext uri="{FF2B5EF4-FFF2-40B4-BE49-F238E27FC236}">
              <a16:creationId xmlns:a16="http://schemas.microsoft.com/office/drawing/2014/main" id="{00000000-0008-0000-0800-000054000000}"/>
            </a:ext>
          </a:extLst>
        </xdr:cNvPr>
        <xdr:cNvSpPr txBox="1">
          <a:spLocks noChangeArrowheads="1"/>
        </xdr:cNvSpPr>
      </xdr:nvSpPr>
      <xdr:spPr bwMode="auto">
        <a:xfrm>
          <a:off x="2533650" y="3362325"/>
          <a:ext cx="73342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1005</a:t>
          </a:r>
        </a:p>
      </xdr:txBody>
    </xdr:sp>
    <xdr:clientData/>
  </xdr:twoCellAnchor>
  <xdr:twoCellAnchor>
    <xdr:from>
      <xdr:col>1</xdr:col>
      <xdr:colOff>866775</xdr:colOff>
      <xdr:row>28</xdr:row>
      <xdr:rowOff>47625</xdr:rowOff>
    </xdr:from>
    <xdr:to>
      <xdr:col>2</xdr:col>
      <xdr:colOff>638175</xdr:colOff>
      <xdr:row>29</xdr:row>
      <xdr:rowOff>0</xdr:rowOff>
    </xdr:to>
    <xdr:sp macro="" textlink="">
      <xdr:nvSpPr>
        <xdr:cNvPr id="273" name="Text Box 366">
          <a:extLst>
            <a:ext uri="{FF2B5EF4-FFF2-40B4-BE49-F238E27FC236}">
              <a16:creationId xmlns:a16="http://schemas.microsoft.com/office/drawing/2014/main" id="{00000000-0008-0000-0800-000011010000}"/>
            </a:ext>
          </a:extLst>
        </xdr:cNvPr>
        <xdr:cNvSpPr txBox="1">
          <a:spLocks noChangeArrowheads="1"/>
        </xdr:cNvSpPr>
      </xdr:nvSpPr>
      <xdr:spPr bwMode="auto">
        <a:xfrm>
          <a:off x="1704975" y="5915025"/>
          <a:ext cx="73342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1372</a:t>
          </a:r>
        </a:p>
      </xdr:txBody>
    </xdr:sp>
    <xdr:clientData/>
  </xdr:twoCellAnchor>
  <xdr:twoCellAnchor>
    <xdr:from>
      <xdr:col>1</xdr:col>
      <xdr:colOff>552450</xdr:colOff>
      <xdr:row>23</xdr:row>
      <xdr:rowOff>95250</xdr:rowOff>
    </xdr:from>
    <xdr:to>
      <xdr:col>2</xdr:col>
      <xdr:colOff>323850</xdr:colOff>
      <xdr:row>24</xdr:row>
      <xdr:rowOff>57150</xdr:rowOff>
    </xdr:to>
    <xdr:sp macro="" textlink="">
      <xdr:nvSpPr>
        <xdr:cNvPr id="274" name="Text Box 369">
          <a:extLst>
            <a:ext uri="{FF2B5EF4-FFF2-40B4-BE49-F238E27FC236}">
              <a16:creationId xmlns:a16="http://schemas.microsoft.com/office/drawing/2014/main" id="{00000000-0008-0000-0800-000012010000}"/>
            </a:ext>
          </a:extLst>
        </xdr:cNvPr>
        <xdr:cNvSpPr txBox="1">
          <a:spLocks noChangeArrowheads="1"/>
        </xdr:cNvSpPr>
      </xdr:nvSpPr>
      <xdr:spPr bwMode="auto">
        <a:xfrm>
          <a:off x="1390650" y="4914900"/>
          <a:ext cx="7334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a:t>
          </a:r>
          <a:r>
            <a:rPr lang="en-US" altLang="ja-JP" sz="1100" b="0" i="0" u="none" strike="noStrike" baseline="0">
              <a:solidFill>
                <a:srgbClr val="0070C0"/>
              </a:solidFill>
              <a:latin typeface="ＭＳ Ｐゴシック"/>
              <a:ea typeface="ＭＳ Ｐゴシック"/>
            </a:rPr>
            <a:t>16</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1</xdr:col>
      <xdr:colOff>866775</xdr:colOff>
      <xdr:row>31</xdr:row>
      <xdr:rowOff>28575</xdr:rowOff>
    </xdr:from>
    <xdr:to>
      <xdr:col>2</xdr:col>
      <xdr:colOff>638175</xdr:colOff>
      <xdr:row>31</xdr:row>
      <xdr:rowOff>200025</xdr:rowOff>
    </xdr:to>
    <xdr:sp macro="" textlink="">
      <xdr:nvSpPr>
        <xdr:cNvPr id="275" name="Text Box 374">
          <a:extLst>
            <a:ext uri="{FF2B5EF4-FFF2-40B4-BE49-F238E27FC236}">
              <a16:creationId xmlns:a16="http://schemas.microsoft.com/office/drawing/2014/main" id="{00000000-0008-0000-0800-000013010000}"/>
            </a:ext>
          </a:extLst>
        </xdr:cNvPr>
        <xdr:cNvSpPr txBox="1">
          <a:spLocks noChangeArrowheads="1"/>
        </xdr:cNvSpPr>
      </xdr:nvSpPr>
      <xdr:spPr bwMode="auto">
        <a:xfrm>
          <a:off x="1704975" y="6657975"/>
          <a:ext cx="7334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1095</a:t>
          </a:r>
        </a:p>
      </xdr:txBody>
    </xdr:sp>
    <xdr:clientData/>
  </xdr:twoCellAnchor>
  <xdr:twoCellAnchor>
    <xdr:from>
      <xdr:col>1</xdr:col>
      <xdr:colOff>866775</xdr:colOff>
      <xdr:row>30</xdr:row>
      <xdr:rowOff>28575</xdr:rowOff>
    </xdr:from>
    <xdr:to>
      <xdr:col>2</xdr:col>
      <xdr:colOff>638175</xdr:colOff>
      <xdr:row>30</xdr:row>
      <xdr:rowOff>200025</xdr:rowOff>
    </xdr:to>
    <xdr:sp macro="" textlink="">
      <xdr:nvSpPr>
        <xdr:cNvPr id="276" name="Text Box 376">
          <a:extLst>
            <a:ext uri="{FF2B5EF4-FFF2-40B4-BE49-F238E27FC236}">
              <a16:creationId xmlns:a16="http://schemas.microsoft.com/office/drawing/2014/main" id="{00000000-0008-0000-0800-000014010000}"/>
            </a:ext>
          </a:extLst>
        </xdr:cNvPr>
        <xdr:cNvSpPr txBox="1">
          <a:spLocks noChangeArrowheads="1"/>
        </xdr:cNvSpPr>
      </xdr:nvSpPr>
      <xdr:spPr bwMode="auto">
        <a:xfrm>
          <a:off x="1704975" y="6381750"/>
          <a:ext cx="7334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1044</a:t>
          </a:r>
        </a:p>
      </xdr:txBody>
    </xdr:sp>
    <xdr:clientData/>
  </xdr:twoCellAnchor>
  <xdr:twoCellAnchor>
    <xdr:from>
      <xdr:col>4</xdr:col>
      <xdr:colOff>866775</xdr:colOff>
      <xdr:row>26</xdr:row>
      <xdr:rowOff>47625</xdr:rowOff>
    </xdr:from>
    <xdr:to>
      <xdr:col>5</xdr:col>
      <xdr:colOff>619125</xdr:colOff>
      <xdr:row>27</xdr:row>
      <xdr:rowOff>0</xdr:rowOff>
    </xdr:to>
    <xdr:sp macro="" textlink="">
      <xdr:nvSpPr>
        <xdr:cNvPr id="277" name="Text Box 378">
          <a:extLst>
            <a:ext uri="{FF2B5EF4-FFF2-40B4-BE49-F238E27FC236}">
              <a16:creationId xmlns:a16="http://schemas.microsoft.com/office/drawing/2014/main" id="{00000000-0008-0000-0800-000015010000}"/>
            </a:ext>
          </a:extLst>
        </xdr:cNvPr>
        <xdr:cNvSpPr txBox="1">
          <a:spLocks noChangeArrowheads="1"/>
        </xdr:cNvSpPr>
      </xdr:nvSpPr>
      <xdr:spPr bwMode="auto">
        <a:xfrm>
          <a:off x="4591050" y="5495925"/>
          <a:ext cx="71437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TAG1018</a:t>
          </a:r>
        </a:p>
      </xdr:txBody>
    </xdr:sp>
    <xdr:clientData/>
  </xdr:twoCellAnchor>
  <xdr:twoCellAnchor>
    <xdr:from>
      <xdr:col>4</xdr:col>
      <xdr:colOff>866775</xdr:colOff>
      <xdr:row>26</xdr:row>
      <xdr:rowOff>28575</xdr:rowOff>
    </xdr:from>
    <xdr:to>
      <xdr:col>5</xdr:col>
      <xdr:colOff>619125</xdr:colOff>
      <xdr:row>26</xdr:row>
      <xdr:rowOff>200025</xdr:rowOff>
    </xdr:to>
    <xdr:sp macro="" textlink="">
      <xdr:nvSpPr>
        <xdr:cNvPr id="278" name="Text Box 379">
          <a:extLst>
            <a:ext uri="{FF2B5EF4-FFF2-40B4-BE49-F238E27FC236}">
              <a16:creationId xmlns:a16="http://schemas.microsoft.com/office/drawing/2014/main" id="{00000000-0008-0000-0800-000016010000}"/>
            </a:ext>
          </a:extLst>
        </xdr:cNvPr>
        <xdr:cNvSpPr txBox="1">
          <a:spLocks noChangeArrowheads="1"/>
        </xdr:cNvSpPr>
      </xdr:nvSpPr>
      <xdr:spPr bwMode="auto">
        <a:xfrm>
          <a:off x="4591050" y="5476875"/>
          <a:ext cx="7143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TAG1021</a:t>
          </a:r>
        </a:p>
      </xdr:txBody>
    </xdr:sp>
    <xdr:clientData/>
  </xdr:twoCellAnchor>
  <xdr:twoCellAnchor>
    <xdr:from>
      <xdr:col>4</xdr:col>
      <xdr:colOff>866775</xdr:colOff>
      <xdr:row>26</xdr:row>
      <xdr:rowOff>28575</xdr:rowOff>
    </xdr:from>
    <xdr:to>
      <xdr:col>5</xdr:col>
      <xdr:colOff>619125</xdr:colOff>
      <xdr:row>26</xdr:row>
      <xdr:rowOff>200025</xdr:rowOff>
    </xdr:to>
    <xdr:sp macro="" textlink="">
      <xdr:nvSpPr>
        <xdr:cNvPr id="279" name="Text Box 380">
          <a:extLst>
            <a:ext uri="{FF2B5EF4-FFF2-40B4-BE49-F238E27FC236}">
              <a16:creationId xmlns:a16="http://schemas.microsoft.com/office/drawing/2014/main" id="{00000000-0008-0000-0800-000017010000}"/>
            </a:ext>
          </a:extLst>
        </xdr:cNvPr>
        <xdr:cNvSpPr txBox="1">
          <a:spLocks noChangeArrowheads="1"/>
        </xdr:cNvSpPr>
      </xdr:nvSpPr>
      <xdr:spPr bwMode="auto">
        <a:xfrm>
          <a:off x="4591050" y="5476875"/>
          <a:ext cx="7143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1027</a:t>
          </a:r>
        </a:p>
      </xdr:txBody>
    </xdr:sp>
    <xdr:clientData/>
  </xdr:twoCellAnchor>
  <xdr:twoCellAnchor>
    <xdr:from>
      <xdr:col>4</xdr:col>
      <xdr:colOff>866775</xdr:colOff>
      <xdr:row>28</xdr:row>
      <xdr:rowOff>38100</xdr:rowOff>
    </xdr:from>
    <xdr:to>
      <xdr:col>5</xdr:col>
      <xdr:colOff>619125</xdr:colOff>
      <xdr:row>28</xdr:row>
      <xdr:rowOff>200025</xdr:rowOff>
    </xdr:to>
    <xdr:sp macro="" textlink="">
      <xdr:nvSpPr>
        <xdr:cNvPr id="280" name="Text Box 381">
          <a:extLst>
            <a:ext uri="{FF2B5EF4-FFF2-40B4-BE49-F238E27FC236}">
              <a16:creationId xmlns:a16="http://schemas.microsoft.com/office/drawing/2014/main" id="{00000000-0008-0000-0800-000018010000}"/>
            </a:ext>
          </a:extLst>
        </xdr:cNvPr>
        <xdr:cNvSpPr txBox="1">
          <a:spLocks noChangeArrowheads="1"/>
        </xdr:cNvSpPr>
      </xdr:nvSpPr>
      <xdr:spPr bwMode="auto">
        <a:xfrm>
          <a:off x="4591050" y="5905500"/>
          <a:ext cx="71437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100</a:t>
          </a:r>
          <a:r>
            <a:rPr lang="en-US" altLang="ja-JP" sz="1100" b="0" i="0" u="none" strike="noStrike" baseline="0">
              <a:solidFill>
                <a:srgbClr val="0070C0"/>
              </a:solidFill>
              <a:latin typeface="ＭＳ Ｐゴシック"/>
              <a:ea typeface="ＭＳ Ｐゴシック"/>
            </a:rPr>
            <a:t>9</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866775</xdr:colOff>
      <xdr:row>27</xdr:row>
      <xdr:rowOff>28575</xdr:rowOff>
    </xdr:from>
    <xdr:to>
      <xdr:col>5</xdr:col>
      <xdr:colOff>619125</xdr:colOff>
      <xdr:row>27</xdr:row>
      <xdr:rowOff>200025</xdr:rowOff>
    </xdr:to>
    <xdr:sp macro="" textlink="">
      <xdr:nvSpPr>
        <xdr:cNvPr id="281" name="Text Box 382">
          <a:extLst>
            <a:ext uri="{FF2B5EF4-FFF2-40B4-BE49-F238E27FC236}">
              <a16:creationId xmlns:a16="http://schemas.microsoft.com/office/drawing/2014/main" id="{00000000-0008-0000-0800-000019010000}"/>
            </a:ext>
          </a:extLst>
        </xdr:cNvPr>
        <xdr:cNvSpPr txBox="1">
          <a:spLocks noChangeArrowheads="1"/>
        </xdr:cNvSpPr>
      </xdr:nvSpPr>
      <xdr:spPr bwMode="auto">
        <a:xfrm>
          <a:off x="4591050" y="5686425"/>
          <a:ext cx="7143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TAG1021</a:t>
          </a:r>
        </a:p>
      </xdr:txBody>
    </xdr:sp>
    <xdr:clientData/>
  </xdr:twoCellAnchor>
  <xdr:twoCellAnchor>
    <xdr:from>
      <xdr:col>4</xdr:col>
      <xdr:colOff>866775</xdr:colOff>
      <xdr:row>27</xdr:row>
      <xdr:rowOff>28575</xdr:rowOff>
    </xdr:from>
    <xdr:to>
      <xdr:col>5</xdr:col>
      <xdr:colOff>619125</xdr:colOff>
      <xdr:row>27</xdr:row>
      <xdr:rowOff>200025</xdr:rowOff>
    </xdr:to>
    <xdr:sp macro="" textlink="">
      <xdr:nvSpPr>
        <xdr:cNvPr id="282" name="Text Box 383">
          <a:extLst>
            <a:ext uri="{FF2B5EF4-FFF2-40B4-BE49-F238E27FC236}">
              <a16:creationId xmlns:a16="http://schemas.microsoft.com/office/drawing/2014/main" id="{00000000-0008-0000-0800-00001A010000}"/>
            </a:ext>
          </a:extLst>
        </xdr:cNvPr>
        <xdr:cNvSpPr txBox="1">
          <a:spLocks noChangeArrowheads="1"/>
        </xdr:cNvSpPr>
      </xdr:nvSpPr>
      <xdr:spPr bwMode="auto">
        <a:xfrm>
          <a:off x="4591050" y="5686425"/>
          <a:ext cx="7143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TAG1021</a:t>
          </a:r>
        </a:p>
      </xdr:txBody>
    </xdr:sp>
    <xdr:clientData/>
  </xdr:twoCellAnchor>
  <xdr:twoCellAnchor>
    <xdr:from>
      <xdr:col>4</xdr:col>
      <xdr:colOff>866775</xdr:colOff>
      <xdr:row>27</xdr:row>
      <xdr:rowOff>28575</xdr:rowOff>
    </xdr:from>
    <xdr:to>
      <xdr:col>5</xdr:col>
      <xdr:colOff>619125</xdr:colOff>
      <xdr:row>27</xdr:row>
      <xdr:rowOff>200025</xdr:rowOff>
    </xdr:to>
    <xdr:sp macro="" textlink="">
      <xdr:nvSpPr>
        <xdr:cNvPr id="283" name="Text Box 384">
          <a:extLst>
            <a:ext uri="{FF2B5EF4-FFF2-40B4-BE49-F238E27FC236}">
              <a16:creationId xmlns:a16="http://schemas.microsoft.com/office/drawing/2014/main" id="{00000000-0008-0000-0800-00001B010000}"/>
            </a:ext>
          </a:extLst>
        </xdr:cNvPr>
        <xdr:cNvSpPr txBox="1">
          <a:spLocks noChangeArrowheads="1"/>
        </xdr:cNvSpPr>
      </xdr:nvSpPr>
      <xdr:spPr bwMode="auto">
        <a:xfrm>
          <a:off x="4591050" y="5686425"/>
          <a:ext cx="7143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1303</a:t>
          </a:r>
        </a:p>
      </xdr:txBody>
    </xdr:sp>
    <xdr:clientData/>
  </xdr:twoCellAnchor>
  <xdr:twoCellAnchor>
    <xdr:from>
      <xdr:col>1</xdr:col>
      <xdr:colOff>866775</xdr:colOff>
      <xdr:row>29</xdr:row>
      <xdr:rowOff>47625</xdr:rowOff>
    </xdr:from>
    <xdr:to>
      <xdr:col>2</xdr:col>
      <xdr:colOff>638175</xdr:colOff>
      <xdr:row>30</xdr:row>
      <xdr:rowOff>0</xdr:rowOff>
    </xdr:to>
    <xdr:sp macro="" textlink="">
      <xdr:nvSpPr>
        <xdr:cNvPr id="284" name="Text Box 385">
          <a:extLst>
            <a:ext uri="{FF2B5EF4-FFF2-40B4-BE49-F238E27FC236}">
              <a16:creationId xmlns:a16="http://schemas.microsoft.com/office/drawing/2014/main" id="{00000000-0008-0000-0800-00001C010000}"/>
            </a:ext>
          </a:extLst>
        </xdr:cNvPr>
        <xdr:cNvSpPr txBox="1">
          <a:spLocks noChangeArrowheads="1"/>
        </xdr:cNvSpPr>
      </xdr:nvSpPr>
      <xdr:spPr bwMode="auto">
        <a:xfrm>
          <a:off x="1704975" y="6124575"/>
          <a:ext cx="7334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a:t>
          </a:r>
          <a:r>
            <a:rPr lang="en-US" altLang="ja-JP" sz="1100" b="0" i="0" u="none" strike="noStrike" baseline="0">
              <a:solidFill>
                <a:srgbClr val="0070C0"/>
              </a:solidFill>
              <a:latin typeface="ＭＳ Ｐゴシック"/>
              <a:ea typeface="ＭＳ Ｐゴシック"/>
            </a:rPr>
            <a:t>10</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866775</xdr:colOff>
      <xdr:row>29</xdr:row>
      <xdr:rowOff>38100</xdr:rowOff>
    </xdr:from>
    <xdr:to>
      <xdr:col>5</xdr:col>
      <xdr:colOff>619125</xdr:colOff>
      <xdr:row>29</xdr:row>
      <xdr:rowOff>200025</xdr:rowOff>
    </xdr:to>
    <xdr:sp macro="" textlink="">
      <xdr:nvSpPr>
        <xdr:cNvPr id="285" name="Text Box 386">
          <a:extLst>
            <a:ext uri="{FF2B5EF4-FFF2-40B4-BE49-F238E27FC236}">
              <a16:creationId xmlns:a16="http://schemas.microsoft.com/office/drawing/2014/main" id="{00000000-0008-0000-0800-00001D010000}"/>
            </a:ext>
          </a:extLst>
        </xdr:cNvPr>
        <xdr:cNvSpPr txBox="1">
          <a:spLocks noChangeArrowheads="1"/>
        </xdr:cNvSpPr>
      </xdr:nvSpPr>
      <xdr:spPr bwMode="auto">
        <a:xfrm>
          <a:off x="4591050" y="6115050"/>
          <a:ext cx="71437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1301</a:t>
          </a:r>
        </a:p>
      </xdr:txBody>
    </xdr:sp>
    <xdr:clientData/>
  </xdr:twoCellAnchor>
  <xdr:twoCellAnchor>
    <xdr:from>
      <xdr:col>4</xdr:col>
      <xdr:colOff>866775</xdr:colOff>
      <xdr:row>30</xdr:row>
      <xdr:rowOff>38100</xdr:rowOff>
    </xdr:from>
    <xdr:to>
      <xdr:col>5</xdr:col>
      <xdr:colOff>619125</xdr:colOff>
      <xdr:row>30</xdr:row>
      <xdr:rowOff>200025</xdr:rowOff>
    </xdr:to>
    <xdr:sp macro="" textlink="">
      <xdr:nvSpPr>
        <xdr:cNvPr id="286" name="Text Box 387">
          <a:extLst>
            <a:ext uri="{FF2B5EF4-FFF2-40B4-BE49-F238E27FC236}">
              <a16:creationId xmlns:a16="http://schemas.microsoft.com/office/drawing/2014/main" id="{00000000-0008-0000-0800-00001E010000}"/>
            </a:ext>
          </a:extLst>
        </xdr:cNvPr>
        <xdr:cNvSpPr txBox="1">
          <a:spLocks noChangeArrowheads="1"/>
        </xdr:cNvSpPr>
      </xdr:nvSpPr>
      <xdr:spPr bwMode="auto">
        <a:xfrm>
          <a:off x="4591050" y="6391275"/>
          <a:ext cx="714375"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1304</a:t>
          </a:r>
        </a:p>
      </xdr:txBody>
    </xdr:sp>
    <xdr:clientData/>
  </xdr:twoCellAnchor>
  <xdr:twoCellAnchor>
    <xdr:from>
      <xdr:col>11</xdr:col>
      <xdr:colOff>19050</xdr:colOff>
      <xdr:row>28</xdr:row>
      <xdr:rowOff>0</xdr:rowOff>
    </xdr:from>
    <xdr:to>
      <xdr:col>11</xdr:col>
      <xdr:colOff>781050</xdr:colOff>
      <xdr:row>28</xdr:row>
      <xdr:rowOff>180975</xdr:rowOff>
    </xdr:to>
    <xdr:sp macro="" textlink="">
      <xdr:nvSpPr>
        <xdr:cNvPr id="287" name="Text Box 388">
          <a:extLst>
            <a:ext uri="{FF2B5EF4-FFF2-40B4-BE49-F238E27FC236}">
              <a16:creationId xmlns:a16="http://schemas.microsoft.com/office/drawing/2014/main" id="{00000000-0008-0000-0800-00001F010000}"/>
            </a:ext>
          </a:extLst>
        </xdr:cNvPr>
        <xdr:cNvSpPr txBox="1">
          <a:spLocks noChangeArrowheads="1"/>
        </xdr:cNvSpPr>
      </xdr:nvSpPr>
      <xdr:spPr bwMode="auto">
        <a:xfrm>
          <a:off x="10753725" y="6629400"/>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a:t>
          </a:r>
          <a:r>
            <a:rPr lang="en-US" altLang="ja-JP" sz="1100" b="0" i="0" u="none" strike="noStrike" baseline="0">
              <a:solidFill>
                <a:srgbClr val="0070C0"/>
              </a:solidFill>
              <a:latin typeface="ＭＳ Ｐゴシック"/>
              <a:ea typeface="ＭＳ Ｐゴシック"/>
            </a:rPr>
            <a:t>04</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11</xdr:col>
      <xdr:colOff>28575</xdr:colOff>
      <xdr:row>29</xdr:row>
      <xdr:rowOff>28575</xdr:rowOff>
    </xdr:from>
    <xdr:to>
      <xdr:col>11</xdr:col>
      <xdr:colOff>781050</xdr:colOff>
      <xdr:row>29</xdr:row>
      <xdr:rowOff>200025</xdr:rowOff>
    </xdr:to>
    <xdr:sp macro="" textlink="">
      <xdr:nvSpPr>
        <xdr:cNvPr id="288" name="Text Box 389">
          <a:extLst>
            <a:ext uri="{FF2B5EF4-FFF2-40B4-BE49-F238E27FC236}">
              <a16:creationId xmlns:a16="http://schemas.microsoft.com/office/drawing/2014/main" id="{00000000-0008-0000-0800-000020010000}"/>
            </a:ext>
          </a:extLst>
        </xdr:cNvPr>
        <xdr:cNvSpPr txBox="1">
          <a:spLocks noChangeArrowheads="1"/>
        </xdr:cNvSpPr>
      </xdr:nvSpPr>
      <xdr:spPr bwMode="auto">
        <a:xfrm>
          <a:off x="10763250" y="6896100"/>
          <a:ext cx="75247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57</a:t>
          </a:r>
        </a:p>
      </xdr:txBody>
    </xdr:sp>
    <xdr:clientData/>
  </xdr:twoCellAnchor>
  <xdr:twoCellAnchor>
    <xdr:from>
      <xdr:col>11</xdr:col>
      <xdr:colOff>19050</xdr:colOff>
      <xdr:row>30</xdr:row>
      <xdr:rowOff>9525</xdr:rowOff>
    </xdr:from>
    <xdr:to>
      <xdr:col>11</xdr:col>
      <xdr:colOff>781050</xdr:colOff>
      <xdr:row>30</xdr:row>
      <xdr:rowOff>190500</xdr:rowOff>
    </xdr:to>
    <xdr:sp macro="" textlink="">
      <xdr:nvSpPr>
        <xdr:cNvPr id="289" name="Text Box 390">
          <a:extLst>
            <a:ext uri="{FF2B5EF4-FFF2-40B4-BE49-F238E27FC236}">
              <a16:creationId xmlns:a16="http://schemas.microsoft.com/office/drawing/2014/main" id="{00000000-0008-0000-0800-000021010000}"/>
            </a:ext>
          </a:extLst>
        </xdr:cNvPr>
        <xdr:cNvSpPr txBox="1">
          <a:spLocks noChangeArrowheads="1"/>
        </xdr:cNvSpPr>
      </xdr:nvSpPr>
      <xdr:spPr bwMode="auto">
        <a:xfrm>
          <a:off x="10753725" y="7153275"/>
          <a:ext cx="7620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59</a:t>
          </a:r>
        </a:p>
      </xdr:txBody>
    </xdr:sp>
    <xdr:clientData/>
  </xdr:twoCellAnchor>
  <xdr:twoCellAnchor>
    <xdr:from>
      <xdr:col>14</xdr:col>
      <xdr:colOff>276225</xdr:colOff>
      <xdr:row>7</xdr:row>
      <xdr:rowOff>47625</xdr:rowOff>
    </xdr:from>
    <xdr:to>
      <xdr:col>15</xdr:col>
      <xdr:colOff>28575</xdr:colOff>
      <xdr:row>7</xdr:row>
      <xdr:rowOff>200025</xdr:rowOff>
    </xdr:to>
    <xdr:sp macro="" textlink="">
      <xdr:nvSpPr>
        <xdr:cNvPr id="102" name="Text Box 397">
          <a:extLst>
            <a:ext uri="{FF2B5EF4-FFF2-40B4-BE49-F238E27FC236}">
              <a16:creationId xmlns:a16="http://schemas.microsoft.com/office/drawing/2014/main" id="{00000000-0008-0000-0800-000066000000}"/>
            </a:ext>
          </a:extLst>
        </xdr:cNvPr>
        <xdr:cNvSpPr txBox="1">
          <a:spLocks noChangeArrowheads="1"/>
        </xdr:cNvSpPr>
      </xdr:nvSpPr>
      <xdr:spPr bwMode="auto">
        <a:xfrm>
          <a:off x="13896975" y="1514475"/>
          <a:ext cx="71437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1035</a:t>
          </a:r>
        </a:p>
      </xdr:txBody>
    </xdr:sp>
    <xdr:clientData/>
  </xdr:twoCellAnchor>
  <xdr:twoCellAnchor>
    <xdr:from>
      <xdr:col>14</xdr:col>
      <xdr:colOff>276225</xdr:colOff>
      <xdr:row>8</xdr:row>
      <xdr:rowOff>28575</xdr:rowOff>
    </xdr:from>
    <xdr:to>
      <xdr:col>15</xdr:col>
      <xdr:colOff>28575</xdr:colOff>
      <xdr:row>8</xdr:row>
      <xdr:rowOff>180975</xdr:rowOff>
    </xdr:to>
    <xdr:sp macro="" textlink="">
      <xdr:nvSpPr>
        <xdr:cNvPr id="103" name="Text Box 398">
          <a:extLst>
            <a:ext uri="{FF2B5EF4-FFF2-40B4-BE49-F238E27FC236}">
              <a16:creationId xmlns:a16="http://schemas.microsoft.com/office/drawing/2014/main" id="{00000000-0008-0000-0800-000067000000}"/>
            </a:ext>
          </a:extLst>
        </xdr:cNvPr>
        <xdr:cNvSpPr txBox="1">
          <a:spLocks noChangeArrowheads="1"/>
        </xdr:cNvSpPr>
      </xdr:nvSpPr>
      <xdr:spPr bwMode="auto">
        <a:xfrm>
          <a:off x="13896975" y="1704975"/>
          <a:ext cx="71437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1036</a:t>
          </a:r>
        </a:p>
      </xdr:txBody>
    </xdr:sp>
    <xdr:clientData/>
  </xdr:twoCellAnchor>
  <xdr:twoCellAnchor>
    <xdr:from>
      <xdr:col>14</xdr:col>
      <xdr:colOff>276225</xdr:colOff>
      <xdr:row>9</xdr:row>
      <xdr:rowOff>28575</xdr:rowOff>
    </xdr:from>
    <xdr:to>
      <xdr:col>15</xdr:col>
      <xdr:colOff>28575</xdr:colOff>
      <xdr:row>9</xdr:row>
      <xdr:rowOff>180975</xdr:rowOff>
    </xdr:to>
    <xdr:sp macro="" textlink="">
      <xdr:nvSpPr>
        <xdr:cNvPr id="104" name="Text Box 399">
          <a:extLst>
            <a:ext uri="{FF2B5EF4-FFF2-40B4-BE49-F238E27FC236}">
              <a16:creationId xmlns:a16="http://schemas.microsoft.com/office/drawing/2014/main" id="{00000000-0008-0000-0800-000068000000}"/>
            </a:ext>
          </a:extLst>
        </xdr:cNvPr>
        <xdr:cNvSpPr txBox="1">
          <a:spLocks noChangeArrowheads="1"/>
        </xdr:cNvSpPr>
      </xdr:nvSpPr>
      <xdr:spPr bwMode="auto">
        <a:xfrm>
          <a:off x="13896975" y="1914525"/>
          <a:ext cx="714375"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1037</a:t>
          </a:r>
        </a:p>
      </xdr:txBody>
    </xdr:sp>
    <xdr:clientData/>
  </xdr:twoCellAnchor>
  <xdr:twoCellAnchor>
    <xdr:from>
      <xdr:col>14</xdr:col>
      <xdr:colOff>276225</xdr:colOff>
      <xdr:row>10</xdr:row>
      <xdr:rowOff>38100</xdr:rowOff>
    </xdr:from>
    <xdr:to>
      <xdr:col>15</xdr:col>
      <xdr:colOff>19050</xdr:colOff>
      <xdr:row>10</xdr:row>
      <xdr:rowOff>190500</xdr:rowOff>
    </xdr:to>
    <xdr:sp macro="" textlink="">
      <xdr:nvSpPr>
        <xdr:cNvPr id="105" name="Text Box 400">
          <a:extLst>
            <a:ext uri="{FF2B5EF4-FFF2-40B4-BE49-F238E27FC236}">
              <a16:creationId xmlns:a16="http://schemas.microsoft.com/office/drawing/2014/main" id="{00000000-0008-0000-0800-000069000000}"/>
            </a:ext>
          </a:extLst>
        </xdr:cNvPr>
        <xdr:cNvSpPr txBox="1">
          <a:spLocks noChangeArrowheads="1"/>
        </xdr:cNvSpPr>
      </xdr:nvSpPr>
      <xdr:spPr bwMode="auto">
        <a:xfrm>
          <a:off x="13896975" y="2133600"/>
          <a:ext cx="7048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1038</a:t>
          </a:r>
        </a:p>
      </xdr:txBody>
    </xdr:sp>
    <xdr:clientData/>
  </xdr:twoCellAnchor>
  <xdr:twoCellAnchor>
    <xdr:from>
      <xdr:col>14</xdr:col>
      <xdr:colOff>276225</xdr:colOff>
      <xdr:row>11</xdr:row>
      <xdr:rowOff>47625</xdr:rowOff>
    </xdr:from>
    <xdr:to>
      <xdr:col>15</xdr:col>
      <xdr:colOff>19050</xdr:colOff>
      <xdr:row>11</xdr:row>
      <xdr:rowOff>200025</xdr:rowOff>
    </xdr:to>
    <xdr:sp macro="" textlink="">
      <xdr:nvSpPr>
        <xdr:cNvPr id="106" name="Text Box 401">
          <a:extLst>
            <a:ext uri="{FF2B5EF4-FFF2-40B4-BE49-F238E27FC236}">
              <a16:creationId xmlns:a16="http://schemas.microsoft.com/office/drawing/2014/main" id="{00000000-0008-0000-0800-00006A000000}"/>
            </a:ext>
          </a:extLst>
        </xdr:cNvPr>
        <xdr:cNvSpPr txBox="1">
          <a:spLocks noChangeArrowheads="1"/>
        </xdr:cNvSpPr>
      </xdr:nvSpPr>
      <xdr:spPr bwMode="auto">
        <a:xfrm>
          <a:off x="13896975" y="2352675"/>
          <a:ext cx="7048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1039</a:t>
          </a:r>
        </a:p>
      </xdr:txBody>
    </xdr:sp>
    <xdr:clientData/>
  </xdr:twoCellAnchor>
  <xdr:twoCellAnchor>
    <xdr:from>
      <xdr:col>14</xdr:col>
      <xdr:colOff>276225</xdr:colOff>
      <xdr:row>12</xdr:row>
      <xdr:rowOff>47625</xdr:rowOff>
    </xdr:from>
    <xdr:to>
      <xdr:col>15</xdr:col>
      <xdr:colOff>19050</xdr:colOff>
      <xdr:row>12</xdr:row>
      <xdr:rowOff>200025</xdr:rowOff>
    </xdr:to>
    <xdr:sp macro="" textlink="">
      <xdr:nvSpPr>
        <xdr:cNvPr id="107" name="Text Box 402">
          <a:extLst>
            <a:ext uri="{FF2B5EF4-FFF2-40B4-BE49-F238E27FC236}">
              <a16:creationId xmlns:a16="http://schemas.microsoft.com/office/drawing/2014/main" id="{00000000-0008-0000-0800-00006B000000}"/>
            </a:ext>
          </a:extLst>
        </xdr:cNvPr>
        <xdr:cNvSpPr txBox="1">
          <a:spLocks noChangeArrowheads="1"/>
        </xdr:cNvSpPr>
      </xdr:nvSpPr>
      <xdr:spPr bwMode="auto">
        <a:xfrm>
          <a:off x="13896975" y="2562225"/>
          <a:ext cx="7048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1040</a:t>
          </a:r>
        </a:p>
      </xdr:txBody>
    </xdr:sp>
    <xdr:clientData/>
  </xdr:twoCellAnchor>
  <xdr:twoCellAnchor>
    <xdr:from>
      <xdr:col>0</xdr:col>
      <xdr:colOff>650124</xdr:colOff>
      <xdr:row>63</xdr:row>
      <xdr:rowOff>112835</xdr:rowOff>
    </xdr:from>
    <xdr:to>
      <xdr:col>14</xdr:col>
      <xdr:colOff>21474</xdr:colOff>
      <xdr:row>78</xdr:row>
      <xdr:rowOff>189035</xdr:rowOff>
    </xdr:to>
    <xdr:sp macro="" textlink="">
      <xdr:nvSpPr>
        <xdr:cNvPr id="108" name="AutoShape 551">
          <a:extLst>
            <a:ext uri="{FF2B5EF4-FFF2-40B4-BE49-F238E27FC236}">
              <a16:creationId xmlns:a16="http://schemas.microsoft.com/office/drawing/2014/main" id="{00000000-0008-0000-0800-00006C000000}"/>
            </a:ext>
          </a:extLst>
        </xdr:cNvPr>
        <xdr:cNvSpPr>
          <a:spLocks noChangeArrowheads="1"/>
        </xdr:cNvSpPr>
      </xdr:nvSpPr>
      <xdr:spPr bwMode="auto">
        <a:xfrm>
          <a:off x="650124" y="15724764"/>
          <a:ext cx="13123636" cy="3332842"/>
        </a:xfrm>
        <a:prstGeom prst="roundRect">
          <a:avLst>
            <a:gd name="adj" fmla="val 16667"/>
          </a:avLst>
        </a:prstGeom>
        <a:solidFill>
          <a:srgbClr val="C0C0C0">
            <a:alpha val="25098"/>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twoCellAnchor>
    <xdr:from>
      <xdr:col>0</xdr:col>
      <xdr:colOff>827555</xdr:colOff>
      <xdr:row>97</xdr:row>
      <xdr:rowOff>200025</xdr:rowOff>
    </xdr:from>
    <xdr:to>
      <xdr:col>14</xdr:col>
      <xdr:colOff>185300</xdr:colOff>
      <xdr:row>111</xdr:row>
      <xdr:rowOff>114300</xdr:rowOff>
    </xdr:to>
    <xdr:sp macro="" textlink="">
      <xdr:nvSpPr>
        <xdr:cNvPr id="109" name="AutoShape 593">
          <a:extLst>
            <a:ext uri="{FF2B5EF4-FFF2-40B4-BE49-F238E27FC236}">
              <a16:creationId xmlns:a16="http://schemas.microsoft.com/office/drawing/2014/main" id="{00000000-0008-0000-0800-00006D000000}"/>
            </a:ext>
          </a:extLst>
        </xdr:cNvPr>
        <xdr:cNvSpPr>
          <a:spLocks noChangeArrowheads="1"/>
        </xdr:cNvSpPr>
      </xdr:nvSpPr>
      <xdr:spPr bwMode="auto">
        <a:xfrm>
          <a:off x="827555" y="23196096"/>
          <a:ext cx="13110031" cy="2962275"/>
        </a:xfrm>
        <a:prstGeom prst="roundRect">
          <a:avLst>
            <a:gd name="adj" fmla="val 16667"/>
          </a:avLst>
        </a:prstGeom>
        <a:solidFill>
          <a:srgbClr val="C0C0C0">
            <a:alpha val="25098"/>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190500</xdr:colOff>
      <xdr:row>72</xdr:row>
      <xdr:rowOff>28575</xdr:rowOff>
    </xdr:from>
    <xdr:to>
      <xdr:col>1</xdr:col>
      <xdr:colOff>76200</xdr:colOff>
      <xdr:row>72</xdr:row>
      <xdr:rowOff>200025</xdr:rowOff>
    </xdr:to>
    <xdr:sp macro="" textlink="">
      <xdr:nvSpPr>
        <xdr:cNvPr id="290" name="Text Box 615">
          <a:extLst>
            <a:ext uri="{FF2B5EF4-FFF2-40B4-BE49-F238E27FC236}">
              <a16:creationId xmlns:a16="http://schemas.microsoft.com/office/drawing/2014/main" id="{00000000-0008-0000-0800-000022010000}"/>
            </a:ext>
          </a:extLst>
        </xdr:cNvPr>
        <xdr:cNvSpPr txBox="1">
          <a:spLocks noChangeArrowheads="1"/>
        </xdr:cNvSpPr>
      </xdr:nvSpPr>
      <xdr:spPr bwMode="auto">
        <a:xfrm>
          <a:off x="190500" y="141065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参考１</a:t>
          </a:r>
        </a:p>
      </xdr:txBody>
    </xdr:sp>
    <xdr:clientData/>
  </xdr:twoCellAnchor>
  <xdr:twoCellAnchor>
    <xdr:from>
      <xdr:col>0</xdr:col>
      <xdr:colOff>190500</xdr:colOff>
      <xdr:row>73</xdr:row>
      <xdr:rowOff>28575</xdr:rowOff>
    </xdr:from>
    <xdr:to>
      <xdr:col>1</xdr:col>
      <xdr:colOff>76200</xdr:colOff>
      <xdr:row>73</xdr:row>
      <xdr:rowOff>200025</xdr:rowOff>
    </xdr:to>
    <xdr:sp macro="" textlink="">
      <xdr:nvSpPr>
        <xdr:cNvPr id="291" name="Text Box 616">
          <a:extLst>
            <a:ext uri="{FF2B5EF4-FFF2-40B4-BE49-F238E27FC236}">
              <a16:creationId xmlns:a16="http://schemas.microsoft.com/office/drawing/2014/main" id="{00000000-0008-0000-0800-000023010000}"/>
            </a:ext>
          </a:extLst>
        </xdr:cNvPr>
        <xdr:cNvSpPr txBox="1">
          <a:spLocks noChangeArrowheads="1"/>
        </xdr:cNvSpPr>
      </xdr:nvSpPr>
      <xdr:spPr bwMode="auto">
        <a:xfrm>
          <a:off x="190500" y="143160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参考２</a:t>
          </a:r>
        </a:p>
      </xdr:txBody>
    </xdr:sp>
    <xdr:clientData/>
  </xdr:twoCellAnchor>
  <xdr:twoCellAnchor>
    <xdr:from>
      <xdr:col>4</xdr:col>
      <xdr:colOff>295275</xdr:colOff>
      <xdr:row>65</xdr:row>
      <xdr:rowOff>28575</xdr:rowOff>
    </xdr:from>
    <xdr:to>
      <xdr:col>5</xdr:col>
      <xdr:colOff>57150</xdr:colOff>
      <xdr:row>65</xdr:row>
      <xdr:rowOff>200025</xdr:rowOff>
    </xdr:to>
    <xdr:sp macro="" textlink="">
      <xdr:nvSpPr>
        <xdr:cNvPr id="292" name="Text Box 618">
          <a:extLst>
            <a:ext uri="{FF2B5EF4-FFF2-40B4-BE49-F238E27FC236}">
              <a16:creationId xmlns:a16="http://schemas.microsoft.com/office/drawing/2014/main" id="{00000000-0008-0000-0800-000024010000}"/>
            </a:ext>
          </a:extLst>
        </xdr:cNvPr>
        <xdr:cNvSpPr txBox="1">
          <a:spLocks noChangeArrowheads="1"/>
        </xdr:cNvSpPr>
      </xdr:nvSpPr>
      <xdr:spPr bwMode="auto">
        <a:xfrm>
          <a:off x="4019550" y="126396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1107</a:t>
          </a:r>
        </a:p>
      </xdr:txBody>
    </xdr:sp>
    <xdr:clientData/>
  </xdr:twoCellAnchor>
  <xdr:twoCellAnchor>
    <xdr:from>
      <xdr:col>4</xdr:col>
      <xdr:colOff>295275</xdr:colOff>
      <xdr:row>66</xdr:row>
      <xdr:rowOff>28575</xdr:rowOff>
    </xdr:from>
    <xdr:to>
      <xdr:col>5</xdr:col>
      <xdr:colOff>57150</xdr:colOff>
      <xdr:row>66</xdr:row>
      <xdr:rowOff>200025</xdr:rowOff>
    </xdr:to>
    <xdr:sp macro="" textlink="">
      <xdr:nvSpPr>
        <xdr:cNvPr id="293" name="Text Box 619">
          <a:extLst>
            <a:ext uri="{FF2B5EF4-FFF2-40B4-BE49-F238E27FC236}">
              <a16:creationId xmlns:a16="http://schemas.microsoft.com/office/drawing/2014/main" id="{00000000-0008-0000-0800-000025010000}"/>
            </a:ext>
          </a:extLst>
        </xdr:cNvPr>
        <xdr:cNvSpPr txBox="1">
          <a:spLocks noChangeArrowheads="1"/>
        </xdr:cNvSpPr>
      </xdr:nvSpPr>
      <xdr:spPr bwMode="auto">
        <a:xfrm>
          <a:off x="4019550" y="12849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1321</a:t>
          </a:r>
        </a:p>
      </xdr:txBody>
    </xdr:sp>
    <xdr:clientData/>
  </xdr:twoCellAnchor>
  <xdr:twoCellAnchor>
    <xdr:from>
      <xdr:col>4</xdr:col>
      <xdr:colOff>295275</xdr:colOff>
      <xdr:row>67</xdr:row>
      <xdr:rowOff>28575</xdr:rowOff>
    </xdr:from>
    <xdr:to>
      <xdr:col>5</xdr:col>
      <xdr:colOff>57150</xdr:colOff>
      <xdr:row>68</xdr:row>
      <xdr:rowOff>0</xdr:rowOff>
    </xdr:to>
    <xdr:sp macro="" textlink="">
      <xdr:nvSpPr>
        <xdr:cNvPr id="294" name="Text Box 620">
          <a:extLst>
            <a:ext uri="{FF2B5EF4-FFF2-40B4-BE49-F238E27FC236}">
              <a16:creationId xmlns:a16="http://schemas.microsoft.com/office/drawing/2014/main" id="{00000000-0008-0000-0800-000026010000}"/>
            </a:ext>
          </a:extLst>
        </xdr:cNvPr>
        <xdr:cNvSpPr txBox="1">
          <a:spLocks noChangeArrowheads="1"/>
        </xdr:cNvSpPr>
      </xdr:nvSpPr>
      <xdr:spPr bwMode="auto">
        <a:xfrm>
          <a:off x="4019550" y="130587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1322</a:t>
          </a:r>
        </a:p>
      </xdr:txBody>
    </xdr:sp>
    <xdr:clientData/>
  </xdr:twoCellAnchor>
  <xdr:twoCellAnchor>
    <xdr:from>
      <xdr:col>4</xdr:col>
      <xdr:colOff>295275</xdr:colOff>
      <xdr:row>68</xdr:row>
      <xdr:rowOff>28575</xdr:rowOff>
    </xdr:from>
    <xdr:to>
      <xdr:col>5</xdr:col>
      <xdr:colOff>57150</xdr:colOff>
      <xdr:row>68</xdr:row>
      <xdr:rowOff>200025</xdr:rowOff>
    </xdr:to>
    <xdr:sp macro="" textlink="">
      <xdr:nvSpPr>
        <xdr:cNvPr id="295" name="Text Box 621">
          <a:extLst>
            <a:ext uri="{FF2B5EF4-FFF2-40B4-BE49-F238E27FC236}">
              <a16:creationId xmlns:a16="http://schemas.microsoft.com/office/drawing/2014/main" id="{00000000-0008-0000-0800-000027010000}"/>
            </a:ext>
          </a:extLst>
        </xdr:cNvPr>
        <xdr:cNvSpPr txBox="1">
          <a:spLocks noChangeArrowheads="1"/>
        </xdr:cNvSpPr>
      </xdr:nvSpPr>
      <xdr:spPr bwMode="auto">
        <a:xfrm>
          <a:off x="4019550" y="132683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1323</a:t>
          </a:r>
        </a:p>
      </xdr:txBody>
    </xdr:sp>
    <xdr:clientData/>
  </xdr:twoCellAnchor>
  <xdr:twoCellAnchor>
    <xdr:from>
      <xdr:col>9</xdr:col>
      <xdr:colOff>314325</xdr:colOff>
      <xdr:row>65</xdr:row>
      <xdr:rowOff>28575</xdr:rowOff>
    </xdr:from>
    <xdr:to>
      <xdr:col>10</xdr:col>
      <xdr:colOff>66675</xdr:colOff>
      <xdr:row>65</xdr:row>
      <xdr:rowOff>200025</xdr:rowOff>
    </xdr:to>
    <xdr:sp macro="" textlink="">
      <xdr:nvSpPr>
        <xdr:cNvPr id="296" name="Text Box 622">
          <a:extLst>
            <a:ext uri="{FF2B5EF4-FFF2-40B4-BE49-F238E27FC236}">
              <a16:creationId xmlns:a16="http://schemas.microsoft.com/office/drawing/2014/main" id="{00000000-0008-0000-0800-000028010000}"/>
            </a:ext>
          </a:extLst>
        </xdr:cNvPr>
        <xdr:cNvSpPr txBox="1">
          <a:spLocks noChangeArrowheads="1"/>
        </xdr:cNvSpPr>
      </xdr:nvSpPr>
      <xdr:spPr bwMode="auto">
        <a:xfrm>
          <a:off x="9115425" y="126396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1109</a:t>
          </a:r>
        </a:p>
      </xdr:txBody>
    </xdr:sp>
    <xdr:clientData/>
  </xdr:twoCellAnchor>
  <xdr:twoCellAnchor>
    <xdr:from>
      <xdr:col>9</xdr:col>
      <xdr:colOff>314325</xdr:colOff>
      <xdr:row>66</xdr:row>
      <xdr:rowOff>28575</xdr:rowOff>
    </xdr:from>
    <xdr:to>
      <xdr:col>10</xdr:col>
      <xdr:colOff>66675</xdr:colOff>
      <xdr:row>66</xdr:row>
      <xdr:rowOff>200025</xdr:rowOff>
    </xdr:to>
    <xdr:sp macro="" textlink="">
      <xdr:nvSpPr>
        <xdr:cNvPr id="297" name="Text Box 623">
          <a:extLst>
            <a:ext uri="{FF2B5EF4-FFF2-40B4-BE49-F238E27FC236}">
              <a16:creationId xmlns:a16="http://schemas.microsoft.com/office/drawing/2014/main" id="{00000000-0008-0000-0800-000029010000}"/>
            </a:ext>
          </a:extLst>
        </xdr:cNvPr>
        <xdr:cNvSpPr txBox="1">
          <a:spLocks noChangeArrowheads="1"/>
        </xdr:cNvSpPr>
      </xdr:nvSpPr>
      <xdr:spPr bwMode="auto">
        <a:xfrm>
          <a:off x="9115425" y="12849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1331</a:t>
          </a:r>
        </a:p>
      </xdr:txBody>
    </xdr:sp>
    <xdr:clientData/>
  </xdr:twoCellAnchor>
  <xdr:twoCellAnchor>
    <xdr:from>
      <xdr:col>9</xdr:col>
      <xdr:colOff>314325</xdr:colOff>
      <xdr:row>67</xdr:row>
      <xdr:rowOff>28575</xdr:rowOff>
    </xdr:from>
    <xdr:to>
      <xdr:col>10</xdr:col>
      <xdr:colOff>66675</xdr:colOff>
      <xdr:row>68</xdr:row>
      <xdr:rowOff>0</xdr:rowOff>
    </xdr:to>
    <xdr:sp macro="" textlink="">
      <xdr:nvSpPr>
        <xdr:cNvPr id="298" name="Text Box 624">
          <a:extLst>
            <a:ext uri="{FF2B5EF4-FFF2-40B4-BE49-F238E27FC236}">
              <a16:creationId xmlns:a16="http://schemas.microsoft.com/office/drawing/2014/main" id="{00000000-0008-0000-0800-00002A010000}"/>
            </a:ext>
          </a:extLst>
        </xdr:cNvPr>
        <xdr:cNvSpPr txBox="1">
          <a:spLocks noChangeArrowheads="1"/>
        </xdr:cNvSpPr>
      </xdr:nvSpPr>
      <xdr:spPr bwMode="auto">
        <a:xfrm>
          <a:off x="9115425" y="130587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1332</a:t>
          </a:r>
        </a:p>
      </xdr:txBody>
    </xdr:sp>
    <xdr:clientData/>
  </xdr:twoCellAnchor>
  <xdr:twoCellAnchor>
    <xdr:from>
      <xdr:col>9</xdr:col>
      <xdr:colOff>314325</xdr:colOff>
      <xdr:row>68</xdr:row>
      <xdr:rowOff>28575</xdr:rowOff>
    </xdr:from>
    <xdr:to>
      <xdr:col>10</xdr:col>
      <xdr:colOff>66675</xdr:colOff>
      <xdr:row>68</xdr:row>
      <xdr:rowOff>200025</xdr:rowOff>
    </xdr:to>
    <xdr:sp macro="" textlink="">
      <xdr:nvSpPr>
        <xdr:cNvPr id="299" name="Text Box 625">
          <a:extLst>
            <a:ext uri="{FF2B5EF4-FFF2-40B4-BE49-F238E27FC236}">
              <a16:creationId xmlns:a16="http://schemas.microsoft.com/office/drawing/2014/main" id="{00000000-0008-0000-0800-00002B010000}"/>
            </a:ext>
          </a:extLst>
        </xdr:cNvPr>
        <xdr:cNvSpPr txBox="1">
          <a:spLocks noChangeArrowheads="1"/>
        </xdr:cNvSpPr>
      </xdr:nvSpPr>
      <xdr:spPr bwMode="auto">
        <a:xfrm>
          <a:off x="9115425" y="132683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1058</a:t>
          </a:r>
        </a:p>
      </xdr:txBody>
    </xdr:sp>
    <xdr:clientData/>
  </xdr:twoCellAnchor>
  <xdr:twoCellAnchor>
    <xdr:from>
      <xdr:col>9</xdr:col>
      <xdr:colOff>314325</xdr:colOff>
      <xdr:row>69</xdr:row>
      <xdr:rowOff>28575</xdr:rowOff>
    </xdr:from>
    <xdr:to>
      <xdr:col>10</xdr:col>
      <xdr:colOff>66675</xdr:colOff>
      <xdr:row>69</xdr:row>
      <xdr:rowOff>200025</xdr:rowOff>
    </xdr:to>
    <xdr:sp macro="" textlink="">
      <xdr:nvSpPr>
        <xdr:cNvPr id="300" name="Text Box 626">
          <a:extLst>
            <a:ext uri="{FF2B5EF4-FFF2-40B4-BE49-F238E27FC236}">
              <a16:creationId xmlns:a16="http://schemas.microsoft.com/office/drawing/2014/main" id="{00000000-0008-0000-0800-00002C010000}"/>
            </a:ext>
          </a:extLst>
        </xdr:cNvPr>
        <xdr:cNvSpPr txBox="1">
          <a:spLocks noChangeArrowheads="1"/>
        </xdr:cNvSpPr>
      </xdr:nvSpPr>
      <xdr:spPr bwMode="auto">
        <a:xfrm>
          <a:off x="9115425" y="134778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1103</a:t>
          </a:r>
        </a:p>
      </xdr:txBody>
    </xdr:sp>
    <xdr:clientData/>
  </xdr:twoCellAnchor>
  <xdr:twoCellAnchor>
    <xdr:from>
      <xdr:col>9</xdr:col>
      <xdr:colOff>314325</xdr:colOff>
      <xdr:row>70</xdr:row>
      <xdr:rowOff>28575</xdr:rowOff>
    </xdr:from>
    <xdr:to>
      <xdr:col>10</xdr:col>
      <xdr:colOff>66675</xdr:colOff>
      <xdr:row>71</xdr:row>
      <xdr:rowOff>0</xdr:rowOff>
    </xdr:to>
    <xdr:sp macro="" textlink="">
      <xdr:nvSpPr>
        <xdr:cNvPr id="301" name="Text Box 627">
          <a:extLst>
            <a:ext uri="{FF2B5EF4-FFF2-40B4-BE49-F238E27FC236}">
              <a16:creationId xmlns:a16="http://schemas.microsoft.com/office/drawing/2014/main" id="{00000000-0008-0000-0800-00002D010000}"/>
            </a:ext>
          </a:extLst>
        </xdr:cNvPr>
        <xdr:cNvSpPr txBox="1">
          <a:spLocks noChangeArrowheads="1"/>
        </xdr:cNvSpPr>
      </xdr:nvSpPr>
      <xdr:spPr bwMode="auto">
        <a:xfrm>
          <a:off x="9115425" y="136874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1114</a:t>
          </a:r>
        </a:p>
      </xdr:txBody>
    </xdr:sp>
    <xdr:clientData/>
  </xdr:twoCellAnchor>
  <xdr:twoCellAnchor>
    <xdr:from>
      <xdr:col>4</xdr:col>
      <xdr:colOff>304800</xdr:colOff>
      <xdr:row>71</xdr:row>
      <xdr:rowOff>9525</xdr:rowOff>
    </xdr:from>
    <xdr:to>
      <xdr:col>5</xdr:col>
      <xdr:colOff>66675</xdr:colOff>
      <xdr:row>71</xdr:row>
      <xdr:rowOff>180975</xdr:rowOff>
    </xdr:to>
    <xdr:sp macro="" textlink="">
      <xdr:nvSpPr>
        <xdr:cNvPr id="302" name="Text Box 628">
          <a:extLst>
            <a:ext uri="{FF2B5EF4-FFF2-40B4-BE49-F238E27FC236}">
              <a16:creationId xmlns:a16="http://schemas.microsoft.com/office/drawing/2014/main" id="{00000000-0008-0000-0800-00002E010000}"/>
            </a:ext>
          </a:extLst>
        </xdr:cNvPr>
        <xdr:cNvSpPr txBox="1">
          <a:spLocks noChangeArrowheads="1"/>
        </xdr:cNvSpPr>
      </xdr:nvSpPr>
      <xdr:spPr bwMode="auto">
        <a:xfrm>
          <a:off x="4029075" y="138779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1361</a:t>
          </a:r>
        </a:p>
      </xdr:txBody>
    </xdr:sp>
    <xdr:clientData/>
  </xdr:twoCellAnchor>
  <xdr:twoCellAnchor>
    <xdr:from>
      <xdr:col>4</xdr:col>
      <xdr:colOff>304800</xdr:colOff>
      <xdr:row>72</xdr:row>
      <xdr:rowOff>9525</xdr:rowOff>
    </xdr:from>
    <xdr:to>
      <xdr:col>5</xdr:col>
      <xdr:colOff>66675</xdr:colOff>
      <xdr:row>72</xdr:row>
      <xdr:rowOff>180975</xdr:rowOff>
    </xdr:to>
    <xdr:sp macro="" textlink="">
      <xdr:nvSpPr>
        <xdr:cNvPr id="303" name="Text Box 629">
          <a:extLst>
            <a:ext uri="{FF2B5EF4-FFF2-40B4-BE49-F238E27FC236}">
              <a16:creationId xmlns:a16="http://schemas.microsoft.com/office/drawing/2014/main" id="{00000000-0008-0000-0800-00002F010000}"/>
            </a:ext>
          </a:extLst>
        </xdr:cNvPr>
        <xdr:cNvSpPr txBox="1">
          <a:spLocks noChangeArrowheads="1"/>
        </xdr:cNvSpPr>
      </xdr:nvSpPr>
      <xdr:spPr bwMode="auto">
        <a:xfrm>
          <a:off x="4029075" y="140874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1362</a:t>
          </a:r>
        </a:p>
      </xdr:txBody>
    </xdr:sp>
    <xdr:clientData/>
  </xdr:twoCellAnchor>
  <xdr:twoCellAnchor>
    <xdr:from>
      <xdr:col>4</xdr:col>
      <xdr:colOff>304800</xdr:colOff>
      <xdr:row>73</xdr:row>
      <xdr:rowOff>9525</xdr:rowOff>
    </xdr:from>
    <xdr:to>
      <xdr:col>5</xdr:col>
      <xdr:colOff>66675</xdr:colOff>
      <xdr:row>73</xdr:row>
      <xdr:rowOff>190500</xdr:rowOff>
    </xdr:to>
    <xdr:sp macro="" textlink="">
      <xdr:nvSpPr>
        <xdr:cNvPr id="304" name="Text Box 630">
          <a:extLst>
            <a:ext uri="{FF2B5EF4-FFF2-40B4-BE49-F238E27FC236}">
              <a16:creationId xmlns:a16="http://schemas.microsoft.com/office/drawing/2014/main" id="{00000000-0008-0000-0800-000030010000}"/>
            </a:ext>
          </a:extLst>
        </xdr:cNvPr>
        <xdr:cNvSpPr txBox="1">
          <a:spLocks noChangeArrowheads="1"/>
        </xdr:cNvSpPr>
      </xdr:nvSpPr>
      <xdr:spPr bwMode="auto">
        <a:xfrm>
          <a:off x="4029075" y="142970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1112</a:t>
          </a:r>
        </a:p>
      </xdr:txBody>
    </xdr:sp>
    <xdr:clientData/>
  </xdr:twoCellAnchor>
  <xdr:twoCellAnchor>
    <xdr:from>
      <xdr:col>0</xdr:col>
      <xdr:colOff>190500</xdr:colOff>
      <xdr:row>65</xdr:row>
      <xdr:rowOff>28575</xdr:rowOff>
    </xdr:from>
    <xdr:to>
      <xdr:col>1</xdr:col>
      <xdr:colOff>76200</xdr:colOff>
      <xdr:row>65</xdr:row>
      <xdr:rowOff>200025</xdr:rowOff>
    </xdr:to>
    <xdr:sp macro="" textlink="">
      <xdr:nvSpPr>
        <xdr:cNvPr id="305" name="Text Box 631">
          <a:extLst>
            <a:ext uri="{FF2B5EF4-FFF2-40B4-BE49-F238E27FC236}">
              <a16:creationId xmlns:a16="http://schemas.microsoft.com/office/drawing/2014/main" id="{00000000-0008-0000-0800-000031010000}"/>
            </a:ext>
          </a:extLst>
        </xdr:cNvPr>
        <xdr:cNvSpPr txBox="1">
          <a:spLocks noChangeArrowheads="1"/>
        </xdr:cNvSpPr>
      </xdr:nvSpPr>
      <xdr:spPr bwMode="auto">
        <a:xfrm>
          <a:off x="190500" y="126396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1385</a:t>
          </a:r>
        </a:p>
      </xdr:txBody>
    </xdr:sp>
    <xdr:clientData/>
  </xdr:twoCellAnchor>
  <xdr:twoCellAnchor>
    <xdr:from>
      <xdr:col>0</xdr:col>
      <xdr:colOff>190500</xdr:colOff>
      <xdr:row>66</xdr:row>
      <xdr:rowOff>28575</xdr:rowOff>
    </xdr:from>
    <xdr:to>
      <xdr:col>1</xdr:col>
      <xdr:colOff>76200</xdr:colOff>
      <xdr:row>66</xdr:row>
      <xdr:rowOff>200025</xdr:rowOff>
    </xdr:to>
    <xdr:sp macro="" textlink="">
      <xdr:nvSpPr>
        <xdr:cNvPr id="306" name="Text Box 632">
          <a:extLst>
            <a:ext uri="{FF2B5EF4-FFF2-40B4-BE49-F238E27FC236}">
              <a16:creationId xmlns:a16="http://schemas.microsoft.com/office/drawing/2014/main" id="{00000000-0008-0000-0800-000032010000}"/>
            </a:ext>
          </a:extLst>
        </xdr:cNvPr>
        <xdr:cNvSpPr txBox="1">
          <a:spLocks noChangeArrowheads="1"/>
        </xdr:cNvSpPr>
      </xdr:nvSpPr>
      <xdr:spPr bwMode="auto">
        <a:xfrm>
          <a:off x="190500" y="12849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1092</a:t>
          </a:r>
        </a:p>
      </xdr:txBody>
    </xdr:sp>
    <xdr:clientData/>
  </xdr:twoCellAnchor>
  <xdr:twoCellAnchor>
    <xdr:from>
      <xdr:col>0</xdr:col>
      <xdr:colOff>190500</xdr:colOff>
      <xdr:row>67</xdr:row>
      <xdr:rowOff>38100</xdr:rowOff>
    </xdr:from>
    <xdr:to>
      <xdr:col>1</xdr:col>
      <xdr:colOff>76200</xdr:colOff>
      <xdr:row>68</xdr:row>
      <xdr:rowOff>9525</xdr:rowOff>
    </xdr:to>
    <xdr:sp macro="" textlink="">
      <xdr:nvSpPr>
        <xdr:cNvPr id="307" name="Text Box 633">
          <a:extLst>
            <a:ext uri="{FF2B5EF4-FFF2-40B4-BE49-F238E27FC236}">
              <a16:creationId xmlns:a16="http://schemas.microsoft.com/office/drawing/2014/main" id="{00000000-0008-0000-0800-000033010000}"/>
            </a:ext>
          </a:extLst>
        </xdr:cNvPr>
        <xdr:cNvSpPr txBox="1">
          <a:spLocks noChangeArrowheads="1"/>
        </xdr:cNvSpPr>
      </xdr:nvSpPr>
      <xdr:spPr bwMode="auto">
        <a:xfrm>
          <a:off x="190500" y="1306830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1093</a:t>
          </a:r>
        </a:p>
      </xdr:txBody>
    </xdr:sp>
    <xdr:clientData/>
  </xdr:twoCellAnchor>
  <xdr:twoCellAnchor>
    <xdr:from>
      <xdr:col>0</xdr:col>
      <xdr:colOff>190500</xdr:colOff>
      <xdr:row>68</xdr:row>
      <xdr:rowOff>28575</xdr:rowOff>
    </xdr:from>
    <xdr:to>
      <xdr:col>1</xdr:col>
      <xdr:colOff>76200</xdr:colOff>
      <xdr:row>68</xdr:row>
      <xdr:rowOff>200025</xdr:rowOff>
    </xdr:to>
    <xdr:sp macro="" textlink="">
      <xdr:nvSpPr>
        <xdr:cNvPr id="308" name="Text Box 634">
          <a:extLst>
            <a:ext uri="{FF2B5EF4-FFF2-40B4-BE49-F238E27FC236}">
              <a16:creationId xmlns:a16="http://schemas.microsoft.com/office/drawing/2014/main" id="{00000000-0008-0000-0800-000034010000}"/>
            </a:ext>
          </a:extLst>
        </xdr:cNvPr>
        <xdr:cNvSpPr txBox="1">
          <a:spLocks noChangeArrowheads="1"/>
        </xdr:cNvSpPr>
      </xdr:nvSpPr>
      <xdr:spPr bwMode="auto">
        <a:xfrm>
          <a:off x="190500" y="132683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1094</a:t>
          </a:r>
        </a:p>
      </xdr:txBody>
    </xdr:sp>
    <xdr:clientData/>
  </xdr:twoCellAnchor>
  <xdr:twoCellAnchor>
    <xdr:from>
      <xdr:col>0</xdr:col>
      <xdr:colOff>190500</xdr:colOff>
      <xdr:row>69</xdr:row>
      <xdr:rowOff>28575</xdr:rowOff>
    </xdr:from>
    <xdr:to>
      <xdr:col>1</xdr:col>
      <xdr:colOff>76200</xdr:colOff>
      <xdr:row>69</xdr:row>
      <xdr:rowOff>200025</xdr:rowOff>
    </xdr:to>
    <xdr:sp macro="" textlink="">
      <xdr:nvSpPr>
        <xdr:cNvPr id="309" name="Text Box 635">
          <a:extLst>
            <a:ext uri="{FF2B5EF4-FFF2-40B4-BE49-F238E27FC236}">
              <a16:creationId xmlns:a16="http://schemas.microsoft.com/office/drawing/2014/main" id="{00000000-0008-0000-0800-000035010000}"/>
            </a:ext>
          </a:extLst>
        </xdr:cNvPr>
        <xdr:cNvSpPr txBox="1">
          <a:spLocks noChangeArrowheads="1"/>
        </xdr:cNvSpPr>
      </xdr:nvSpPr>
      <xdr:spPr bwMode="auto">
        <a:xfrm>
          <a:off x="190500" y="134778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1098</a:t>
          </a:r>
        </a:p>
      </xdr:txBody>
    </xdr:sp>
    <xdr:clientData/>
  </xdr:twoCellAnchor>
  <xdr:twoCellAnchor>
    <xdr:from>
      <xdr:col>0</xdr:col>
      <xdr:colOff>190500</xdr:colOff>
      <xdr:row>70</xdr:row>
      <xdr:rowOff>38100</xdr:rowOff>
    </xdr:from>
    <xdr:to>
      <xdr:col>1</xdr:col>
      <xdr:colOff>76200</xdr:colOff>
      <xdr:row>71</xdr:row>
      <xdr:rowOff>9525</xdr:rowOff>
    </xdr:to>
    <xdr:sp macro="" textlink="">
      <xdr:nvSpPr>
        <xdr:cNvPr id="310" name="Text Box 636">
          <a:extLst>
            <a:ext uri="{FF2B5EF4-FFF2-40B4-BE49-F238E27FC236}">
              <a16:creationId xmlns:a16="http://schemas.microsoft.com/office/drawing/2014/main" id="{00000000-0008-0000-0800-000036010000}"/>
            </a:ext>
          </a:extLst>
        </xdr:cNvPr>
        <xdr:cNvSpPr txBox="1">
          <a:spLocks noChangeArrowheads="1"/>
        </xdr:cNvSpPr>
      </xdr:nvSpPr>
      <xdr:spPr bwMode="auto">
        <a:xfrm>
          <a:off x="190500" y="1369695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1099</a:t>
          </a:r>
        </a:p>
      </xdr:txBody>
    </xdr:sp>
    <xdr:clientData/>
  </xdr:twoCellAnchor>
  <xdr:twoCellAnchor>
    <xdr:from>
      <xdr:col>0</xdr:col>
      <xdr:colOff>190500</xdr:colOff>
      <xdr:row>106</xdr:row>
      <xdr:rowOff>28575</xdr:rowOff>
    </xdr:from>
    <xdr:to>
      <xdr:col>1</xdr:col>
      <xdr:colOff>76200</xdr:colOff>
      <xdr:row>106</xdr:row>
      <xdr:rowOff>200025</xdr:rowOff>
    </xdr:to>
    <xdr:sp macro="" textlink="">
      <xdr:nvSpPr>
        <xdr:cNvPr id="331" name="Text Box 646">
          <a:extLst>
            <a:ext uri="{FF2B5EF4-FFF2-40B4-BE49-F238E27FC236}">
              <a16:creationId xmlns:a16="http://schemas.microsoft.com/office/drawing/2014/main" id="{00000000-0008-0000-0800-00004B010000}"/>
            </a:ext>
          </a:extLst>
        </xdr:cNvPr>
        <xdr:cNvSpPr txBox="1">
          <a:spLocks noChangeArrowheads="1"/>
        </xdr:cNvSpPr>
      </xdr:nvSpPr>
      <xdr:spPr bwMode="auto">
        <a:xfrm>
          <a:off x="190500" y="21231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参考３</a:t>
          </a:r>
        </a:p>
      </xdr:txBody>
    </xdr:sp>
    <xdr:clientData/>
  </xdr:twoCellAnchor>
  <xdr:twoCellAnchor>
    <xdr:from>
      <xdr:col>0</xdr:col>
      <xdr:colOff>190500</xdr:colOff>
      <xdr:row>107</xdr:row>
      <xdr:rowOff>28575</xdr:rowOff>
    </xdr:from>
    <xdr:to>
      <xdr:col>1</xdr:col>
      <xdr:colOff>76200</xdr:colOff>
      <xdr:row>107</xdr:row>
      <xdr:rowOff>200025</xdr:rowOff>
    </xdr:to>
    <xdr:sp macro="" textlink="">
      <xdr:nvSpPr>
        <xdr:cNvPr id="332" name="Text Box 647">
          <a:extLst>
            <a:ext uri="{FF2B5EF4-FFF2-40B4-BE49-F238E27FC236}">
              <a16:creationId xmlns:a16="http://schemas.microsoft.com/office/drawing/2014/main" id="{00000000-0008-0000-0800-00004C010000}"/>
            </a:ext>
          </a:extLst>
        </xdr:cNvPr>
        <xdr:cNvSpPr txBox="1">
          <a:spLocks noChangeArrowheads="1"/>
        </xdr:cNvSpPr>
      </xdr:nvSpPr>
      <xdr:spPr bwMode="auto">
        <a:xfrm>
          <a:off x="190500" y="214407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参考４</a:t>
          </a:r>
        </a:p>
      </xdr:txBody>
    </xdr:sp>
    <xdr:clientData/>
  </xdr:twoCellAnchor>
  <xdr:twoCellAnchor>
    <xdr:from>
      <xdr:col>0</xdr:col>
      <xdr:colOff>190500</xdr:colOff>
      <xdr:row>99</xdr:row>
      <xdr:rowOff>28575</xdr:rowOff>
    </xdr:from>
    <xdr:to>
      <xdr:col>1</xdr:col>
      <xdr:colOff>76200</xdr:colOff>
      <xdr:row>99</xdr:row>
      <xdr:rowOff>200025</xdr:rowOff>
    </xdr:to>
    <xdr:sp macro="" textlink="">
      <xdr:nvSpPr>
        <xdr:cNvPr id="333" name="Text Box 649">
          <a:extLst>
            <a:ext uri="{FF2B5EF4-FFF2-40B4-BE49-F238E27FC236}">
              <a16:creationId xmlns:a16="http://schemas.microsoft.com/office/drawing/2014/main" id="{00000000-0008-0000-0800-00004D010000}"/>
            </a:ext>
          </a:extLst>
        </xdr:cNvPr>
        <xdr:cNvSpPr txBox="1">
          <a:spLocks noChangeArrowheads="1"/>
        </xdr:cNvSpPr>
      </xdr:nvSpPr>
      <xdr:spPr bwMode="auto">
        <a:xfrm>
          <a:off x="190500" y="197643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1385</a:t>
          </a:r>
        </a:p>
      </xdr:txBody>
    </xdr:sp>
    <xdr:clientData/>
  </xdr:twoCellAnchor>
  <xdr:twoCellAnchor>
    <xdr:from>
      <xdr:col>0</xdr:col>
      <xdr:colOff>190500</xdr:colOff>
      <xdr:row>100</xdr:row>
      <xdr:rowOff>28575</xdr:rowOff>
    </xdr:from>
    <xdr:to>
      <xdr:col>1</xdr:col>
      <xdr:colOff>76200</xdr:colOff>
      <xdr:row>100</xdr:row>
      <xdr:rowOff>200025</xdr:rowOff>
    </xdr:to>
    <xdr:sp macro="" textlink="">
      <xdr:nvSpPr>
        <xdr:cNvPr id="334" name="Text Box 650">
          <a:extLst>
            <a:ext uri="{FF2B5EF4-FFF2-40B4-BE49-F238E27FC236}">
              <a16:creationId xmlns:a16="http://schemas.microsoft.com/office/drawing/2014/main" id="{00000000-0008-0000-0800-00004E010000}"/>
            </a:ext>
          </a:extLst>
        </xdr:cNvPr>
        <xdr:cNvSpPr txBox="1">
          <a:spLocks noChangeArrowheads="1"/>
        </xdr:cNvSpPr>
      </xdr:nvSpPr>
      <xdr:spPr bwMode="auto">
        <a:xfrm>
          <a:off x="190500" y="199739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1092</a:t>
          </a:r>
        </a:p>
      </xdr:txBody>
    </xdr:sp>
    <xdr:clientData/>
  </xdr:twoCellAnchor>
  <xdr:twoCellAnchor>
    <xdr:from>
      <xdr:col>0</xdr:col>
      <xdr:colOff>190500</xdr:colOff>
      <xdr:row>101</xdr:row>
      <xdr:rowOff>38100</xdr:rowOff>
    </xdr:from>
    <xdr:to>
      <xdr:col>1</xdr:col>
      <xdr:colOff>76200</xdr:colOff>
      <xdr:row>102</xdr:row>
      <xdr:rowOff>9525</xdr:rowOff>
    </xdr:to>
    <xdr:sp macro="" textlink="">
      <xdr:nvSpPr>
        <xdr:cNvPr id="335" name="Text Box 651">
          <a:extLst>
            <a:ext uri="{FF2B5EF4-FFF2-40B4-BE49-F238E27FC236}">
              <a16:creationId xmlns:a16="http://schemas.microsoft.com/office/drawing/2014/main" id="{00000000-0008-0000-0800-00004F010000}"/>
            </a:ext>
          </a:extLst>
        </xdr:cNvPr>
        <xdr:cNvSpPr txBox="1">
          <a:spLocks noChangeArrowheads="1"/>
        </xdr:cNvSpPr>
      </xdr:nvSpPr>
      <xdr:spPr bwMode="auto">
        <a:xfrm>
          <a:off x="190500" y="2019300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1093</a:t>
          </a:r>
        </a:p>
      </xdr:txBody>
    </xdr:sp>
    <xdr:clientData/>
  </xdr:twoCellAnchor>
  <xdr:twoCellAnchor>
    <xdr:from>
      <xdr:col>0</xdr:col>
      <xdr:colOff>190500</xdr:colOff>
      <xdr:row>102</xdr:row>
      <xdr:rowOff>28575</xdr:rowOff>
    </xdr:from>
    <xdr:to>
      <xdr:col>1</xdr:col>
      <xdr:colOff>76200</xdr:colOff>
      <xdr:row>102</xdr:row>
      <xdr:rowOff>200025</xdr:rowOff>
    </xdr:to>
    <xdr:sp macro="" textlink="">
      <xdr:nvSpPr>
        <xdr:cNvPr id="336" name="Text Box 652">
          <a:extLst>
            <a:ext uri="{FF2B5EF4-FFF2-40B4-BE49-F238E27FC236}">
              <a16:creationId xmlns:a16="http://schemas.microsoft.com/office/drawing/2014/main" id="{00000000-0008-0000-0800-000050010000}"/>
            </a:ext>
          </a:extLst>
        </xdr:cNvPr>
        <xdr:cNvSpPr txBox="1">
          <a:spLocks noChangeArrowheads="1"/>
        </xdr:cNvSpPr>
      </xdr:nvSpPr>
      <xdr:spPr bwMode="auto">
        <a:xfrm>
          <a:off x="190500" y="203930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1094</a:t>
          </a:r>
        </a:p>
      </xdr:txBody>
    </xdr:sp>
    <xdr:clientData/>
  </xdr:twoCellAnchor>
  <xdr:twoCellAnchor>
    <xdr:from>
      <xdr:col>0</xdr:col>
      <xdr:colOff>190500</xdr:colOff>
      <xdr:row>103</xdr:row>
      <xdr:rowOff>28575</xdr:rowOff>
    </xdr:from>
    <xdr:to>
      <xdr:col>1</xdr:col>
      <xdr:colOff>76200</xdr:colOff>
      <xdr:row>103</xdr:row>
      <xdr:rowOff>200025</xdr:rowOff>
    </xdr:to>
    <xdr:sp macro="" textlink="">
      <xdr:nvSpPr>
        <xdr:cNvPr id="337" name="Text Box 653">
          <a:extLst>
            <a:ext uri="{FF2B5EF4-FFF2-40B4-BE49-F238E27FC236}">
              <a16:creationId xmlns:a16="http://schemas.microsoft.com/office/drawing/2014/main" id="{00000000-0008-0000-0800-000051010000}"/>
            </a:ext>
          </a:extLst>
        </xdr:cNvPr>
        <xdr:cNvSpPr txBox="1">
          <a:spLocks noChangeArrowheads="1"/>
        </xdr:cNvSpPr>
      </xdr:nvSpPr>
      <xdr:spPr bwMode="auto">
        <a:xfrm>
          <a:off x="190500" y="206025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1098</a:t>
          </a:r>
        </a:p>
      </xdr:txBody>
    </xdr:sp>
    <xdr:clientData/>
  </xdr:twoCellAnchor>
  <xdr:twoCellAnchor>
    <xdr:from>
      <xdr:col>0</xdr:col>
      <xdr:colOff>190500</xdr:colOff>
      <xdr:row>104</xdr:row>
      <xdr:rowOff>38100</xdr:rowOff>
    </xdr:from>
    <xdr:to>
      <xdr:col>1</xdr:col>
      <xdr:colOff>76200</xdr:colOff>
      <xdr:row>105</xdr:row>
      <xdr:rowOff>9525</xdr:rowOff>
    </xdr:to>
    <xdr:sp macro="" textlink="">
      <xdr:nvSpPr>
        <xdr:cNvPr id="338" name="Text Box 654">
          <a:extLst>
            <a:ext uri="{FF2B5EF4-FFF2-40B4-BE49-F238E27FC236}">
              <a16:creationId xmlns:a16="http://schemas.microsoft.com/office/drawing/2014/main" id="{00000000-0008-0000-0800-000052010000}"/>
            </a:ext>
          </a:extLst>
        </xdr:cNvPr>
        <xdr:cNvSpPr txBox="1">
          <a:spLocks noChangeArrowheads="1"/>
        </xdr:cNvSpPr>
      </xdr:nvSpPr>
      <xdr:spPr bwMode="auto">
        <a:xfrm>
          <a:off x="190500" y="2082165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1099</a:t>
          </a:r>
        </a:p>
      </xdr:txBody>
    </xdr:sp>
    <xdr:clientData/>
  </xdr:twoCellAnchor>
  <xdr:twoCellAnchor>
    <xdr:from>
      <xdr:col>4</xdr:col>
      <xdr:colOff>304800</xdr:colOff>
      <xdr:row>76</xdr:row>
      <xdr:rowOff>9525</xdr:rowOff>
    </xdr:from>
    <xdr:to>
      <xdr:col>5</xdr:col>
      <xdr:colOff>66675</xdr:colOff>
      <xdr:row>76</xdr:row>
      <xdr:rowOff>180975</xdr:rowOff>
    </xdr:to>
    <xdr:sp macro="" textlink="">
      <xdr:nvSpPr>
        <xdr:cNvPr id="311" name="Text Box 659">
          <a:extLst>
            <a:ext uri="{FF2B5EF4-FFF2-40B4-BE49-F238E27FC236}">
              <a16:creationId xmlns:a16="http://schemas.microsoft.com/office/drawing/2014/main" id="{00000000-0008-0000-0800-000037010000}"/>
            </a:ext>
          </a:extLst>
        </xdr:cNvPr>
        <xdr:cNvSpPr txBox="1">
          <a:spLocks noChangeArrowheads="1"/>
        </xdr:cNvSpPr>
      </xdr:nvSpPr>
      <xdr:spPr bwMode="auto">
        <a:xfrm>
          <a:off x="4029075" y="149256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1096</a:t>
          </a:r>
        </a:p>
      </xdr:txBody>
    </xdr:sp>
    <xdr:clientData/>
  </xdr:twoCellAnchor>
  <xdr:twoCellAnchor>
    <xdr:from>
      <xdr:col>4</xdr:col>
      <xdr:colOff>304800</xdr:colOff>
      <xdr:row>77</xdr:row>
      <xdr:rowOff>28575</xdr:rowOff>
    </xdr:from>
    <xdr:to>
      <xdr:col>5</xdr:col>
      <xdr:colOff>66675</xdr:colOff>
      <xdr:row>78</xdr:row>
      <xdr:rowOff>0</xdr:rowOff>
    </xdr:to>
    <xdr:sp macro="" textlink="">
      <xdr:nvSpPr>
        <xdr:cNvPr id="312" name="Text Box 660">
          <a:extLst>
            <a:ext uri="{FF2B5EF4-FFF2-40B4-BE49-F238E27FC236}">
              <a16:creationId xmlns:a16="http://schemas.microsoft.com/office/drawing/2014/main" id="{00000000-0008-0000-0800-000038010000}"/>
            </a:ext>
          </a:extLst>
        </xdr:cNvPr>
        <xdr:cNvSpPr txBox="1">
          <a:spLocks noChangeArrowheads="1"/>
        </xdr:cNvSpPr>
      </xdr:nvSpPr>
      <xdr:spPr bwMode="auto">
        <a:xfrm>
          <a:off x="4029075" y="151542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1097</a:t>
          </a:r>
        </a:p>
      </xdr:txBody>
    </xdr:sp>
    <xdr:clientData/>
  </xdr:twoCellAnchor>
  <xdr:twoCellAnchor>
    <xdr:from>
      <xdr:col>4</xdr:col>
      <xdr:colOff>295275</xdr:colOff>
      <xdr:row>99</xdr:row>
      <xdr:rowOff>28575</xdr:rowOff>
    </xdr:from>
    <xdr:to>
      <xdr:col>5</xdr:col>
      <xdr:colOff>57150</xdr:colOff>
      <xdr:row>99</xdr:row>
      <xdr:rowOff>200025</xdr:rowOff>
    </xdr:to>
    <xdr:sp macro="" textlink="">
      <xdr:nvSpPr>
        <xdr:cNvPr id="339" name="Text Box 677">
          <a:extLst>
            <a:ext uri="{FF2B5EF4-FFF2-40B4-BE49-F238E27FC236}">
              <a16:creationId xmlns:a16="http://schemas.microsoft.com/office/drawing/2014/main" id="{00000000-0008-0000-0800-000053010000}"/>
            </a:ext>
          </a:extLst>
        </xdr:cNvPr>
        <xdr:cNvSpPr txBox="1">
          <a:spLocks noChangeArrowheads="1"/>
        </xdr:cNvSpPr>
      </xdr:nvSpPr>
      <xdr:spPr bwMode="auto">
        <a:xfrm>
          <a:off x="4019550" y="197643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1152</a:t>
          </a:r>
        </a:p>
      </xdr:txBody>
    </xdr:sp>
    <xdr:clientData/>
  </xdr:twoCellAnchor>
  <xdr:twoCellAnchor>
    <xdr:from>
      <xdr:col>4</xdr:col>
      <xdr:colOff>295275</xdr:colOff>
      <xdr:row>100</xdr:row>
      <xdr:rowOff>28575</xdr:rowOff>
    </xdr:from>
    <xdr:to>
      <xdr:col>5</xdr:col>
      <xdr:colOff>57150</xdr:colOff>
      <xdr:row>100</xdr:row>
      <xdr:rowOff>200025</xdr:rowOff>
    </xdr:to>
    <xdr:sp macro="" textlink="">
      <xdr:nvSpPr>
        <xdr:cNvPr id="340" name="Text Box 678">
          <a:extLst>
            <a:ext uri="{FF2B5EF4-FFF2-40B4-BE49-F238E27FC236}">
              <a16:creationId xmlns:a16="http://schemas.microsoft.com/office/drawing/2014/main" id="{00000000-0008-0000-0800-000054010000}"/>
            </a:ext>
          </a:extLst>
        </xdr:cNvPr>
        <xdr:cNvSpPr txBox="1">
          <a:spLocks noChangeArrowheads="1"/>
        </xdr:cNvSpPr>
      </xdr:nvSpPr>
      <xdr:spPr bwMode="auto">
        <a:xfrm>
          <a:off x="4019550" y="199739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1351</a:t>
          </a:r>
        </a:p>
      </xdr:txBody>
    </xdr:sp>
    <xdr:clientData/>
  </xdr:twoCellAnchor>
  <xdr:twoCellAnchor>
    <xdr:from>
      <xdr:col>4</xdr:col>
      <xdr:colOff>295275</xdr:colOff>
      <xdr:row>101</xdr:row>
      <xdr:rowOff>28575</xdr:rowOff>
    </xdr:from>
    <xdr:to>
      <xdr:col>5</xdr:col>
      <xdr:colOff>57150</xdr:colOff>
      <xdr:row>102</xdr:row>
      <xdr:rowOff>0</xdr:rowOff>
    </xdr:to>
    <xdr:sp macro="" textlink="">
      <xdr:nvSpPr>
        <xdr:cNvPr id="341" name="Text Box 679">
          <a:extLst>
            <a:ext uri="{FF2B5EF4-FFF2-40B4-BE49-F238E27FC236}">
              <a16:creationId xmlns:a16="http://schemas.microsoft.com/office/drawing/2014/main" id="{00000000-0008-0000-0800-000055010000}"/>
            </a:ext>
          </a:extLst>
        </xdr:cNvPr>
        <xdr:cNvSpPr txBox="1">
          <a:spLocks noChangeArrowheads="1"/>
        </xdr:cNvSpPr>
      </xdr:nvSpPr>
      <xdr:spPr bwMode="auto">
        <a:xfrm>
          <a:off x="4019550" y="201834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1352</a:t>
          </a:r>
        </a:p>
      </xdr:txBody>
    </xdr:sp>
    <xdr:clientData/>
  </xdr:twoCellAnchor>
  <xdr:twoCellAnchor>
    <xdr:from>
      <xdr:col>4</xdr:col>
      <xdr:colOff>295275</xdr:colOff>
      <xdr:row>102</xdr:row>
      <xdr:rowOff>28575</xdr:rowOff>
    </xdr:from>
    <xdr:to>
      <xdr:col>5</xdr:col>
      <xdr:colOff>57150</xdr:colOff>
      <xdr:row>102</xdr:row>
      <xdr:rowOff>200025</xdr:rowOff>
    </xdr:to>
    <xdr:sp macro="" textlink="">
      <xdr:nvSpPr>
        <xdr:cNvPr id="342" name="Text Box 680">
          <a:extLst>
            <a:ext uri="{FF2B5EF4-FFF2-40B4-BE49-F238E27FC236}">
              <a16:creationId xmlns:a16="http://schemas.microsoft.com/office/drawing/2014/main" id="{00000000-0008-0000-0800-000056010000}"/>
            </a:ext>
          </a:extLst>
        </xdr:cNvPr>
        <xdr:cNvSpPr txBox="1">
          <a:spLocks noChangeArrowheads="1"/>
        </xdr:cNvSpPr>
      </xdr:nvSpPr>
      <xdr:spPr bwMode="auto">
        <a:xfrm>
          <a:off x="4019550" y="203930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1159</a:t>
          </a:r>
        </a:p>
      </xdr:txBody>
    </xdr:sp>
    <xdr:clientData/>
  </xdr:twoCellAnchor>
  <xdr:twoCellAnchor>
    <xdr:from>
      <xdr:col>4</xdr:col>
      <xdr:colOff>304800</xdr:colOff>
      <xdr:row>105</xdr:row>
      <xdr:rowOff>28575</xdr:rowOff>
    </xdr:from>
    <xdr:to>
      <xdr:col>5</xdr:col>
      <xdr:colOff>66675</xdr:colOff>
      <xdr:row>106</xdr:row>
      <xdr:rowOff>0</xdr:rowOff>
    </xdr:to>
    <xdr:sp macro="" textlink="">
      <xdr:nvSpPr>
        <xdr:cNvPr id="343" name="Text Box 682">
          <a:extLst>
            <a:ext uri="{FF2B5EF4-FFF2-40B4-BE49-F238E27FC236}">
              <a16:creationId xmlns:a16="http://schemas.microsoft.com/office/drawing/2014/main" id="{00000000-0008-0000-0800-000057010000}"/>
            </a:ext>
          </a:extLst>
        </xdr:cNvPr>
        <xdr:cNvSpPr txBox="1">
          <a:spLocks noChangeArrowheads="1"/>
        </xdr:cNvSpPr>
      </xdr:nvSpPr>
      <xdr:spPr bwMode="auto">
        <a:xfrm>
          <a:off x="4029075" y="210216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1097</a:t>
          </a:r>
        </a:p>
      </xdr:txBody>
    </xdr:sp>
    <xdr:clientData/>
  </xdr:twoCellAnchor>
  <xdr:twoCellAnchor>
    <xdr:from>
      <xdr:col>9</xdr:col>
      <xdr:colOff>314325</xdr:colOff>
      <xdr:row>99</xdr:row>
      <xdr:rowOff>28575</xdr:rowOff>
    </xdr:from>
    <xdr:to>
      <xdr:col>10</xdr:col>
      <xdr:colOff>66675</xdr:colOff>
      <xdr:row>99</xdr:row>
      <xdr:rowOff>200025</xdr:rowOff>
    </xdr:to>
    <xdr:sp macro="" textlink="">
      <xdr:nvSpPr>
        <xdr:cNvPr id="344" name="Text Box 683">
          <a:extLst>
            <a:ext uri="{FF2B5EF4-FFF2-40B4-BE49-F238E27FC236}">
              <a16:creationId xmlns:a16="http://schemas.microsoft.com/office/drawing/2014/main" id="{00000000-0008-0000-0800-000058010000}"/>
            </a:ext>
          </a:extLst>
        </xdr:cNvPr>
        <xdr:cNvSpPr txBox="1">
          <a:spLocks noChangeArrowheads="1"/>
        </xdr:cNvSpPr>
      </xdr:nvSpPr>
      <xdr:spPr bwMode="auto">
        <a:xfrm>
          <a:off x="9115425" y="197643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1109</a:t>
          </a:r>
        </a:p>
      </xdr:txBody>
    </xdr:sp>
    <xdr:clientData/>
  </xdr:twoCellAnchor>
  <xdr:twoCellAnchor>
    <xdr:from>
      <xdr:col>9</xdr:col>
      <xdr:colOff>314325</xdr:colOff>
      <xdr:row>100</xdr:row>
      <xdr:rowOff>28575</xdr:rowOff>
    </xdr:from>
    <xdr:to>
      <xdr:col>10</xdr:col>
      <xdr:colOff>66675</xdr:colOff>
      <xdr:row>100</xdr:row>
      <xdr:rowOff>200025</xdr:rowOff>
    </xdr:to>
    <xdr:sp macro="" textlink="">
      <xdr:nvSpPr>
        <xdr:cNvPr id="345" name="Text Box 684">
          <a:extLst>
            <a:ext uri="{FF2B5EF4-FFF2-40B4-BE49-F238E27FC236}">
              <a16:creationId xmlns:a16="http://schemas.microsoft.com/office/drawing/2014/main" id="{00000000-0008-0000-0800-000059010000}"/>
            </a:ext>
          </a:extLst>
        </xdr:cNvPr>
        <xdr:cNvSpPr txBox="1">
          <a:spLocks noChangeArrowheads="1"/>
        </xdr:cNvSpPr>
      </xdr:nvSpPr>
      <xdr:spPr bwMode="auto">
        <a:xfrm>
          <a:off x="9115425" y="199739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1153</a:t>
          </a:r>
        </a:p>
      </xdr:txBody>
    </xdr:sp>
    <xdr:clientData/>
  </xdr:twoCellAnchor>
  <xdr:twoCellAnchor>
    <xdr:from>
      <xdr:col>9</xdr:col>
      <xdr:colOff>314325</xdr:colOff>
      <xdr:row>101</xdr:row>
      <xdr:rowOff>28575</xdr:rowOff>
    </xdr:from>
    <xdr:to>
      <xdr:col>10</xdr:col>
      <xdr:colOff>66675</xdr:colOff>
      <xdr:row>102</xdr:row>
      <xdr:rowOff>0</xdr:rowOff>
    </xdr:to>
    <xdr:sp macro="" textlink="">
      <xdr:nvSpPr>
        <xdr:cNvPr id="346" name="Text Box 685">
          <a:extLst>
            <a:ext uri="{FF2B5EF4-FFF2-40B4-BE49-F238E27FC236}">
              <a16:creationId xmlns:a16="http://schemas.microsoft.com/office/drawing/2014/main" id="{00000000-0008-0000-0800-00005A010000}"/>
            </a:ext>
          </a:extLst>
        </xdr:cNvPr>
        <xdr:cNvSpPr txBox="1">
          <a:spLocks noChangeArrowheads="1"/>
        </xdr:cNvSpPr>
      </xdr:nvSpPr>
      <xdr:spPr bwMode="auto">
        <a:xfrm>
          <a:off x="9115425" y="201834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1341</a:t>
          </a:r>
        </a:p>
      </xdr:txBody>
    </xdr:sp>
    <xdr:clientData/>
  </xdr:twoCellAnchor>
  <xdr:twoCellAnchor>
    <xdr:from>
      <xdr:col>9</xdr:col>
      <xdr:colOff>314325</xdr:colOff>
      <xdr:row>102</xdr:row>
      <xdr:rowOff>28575</xdr:rowOff>
    </xdr:from>
    <xdr:to>
      <xdr:col>10</xdr:col>
      <xdr:colOff>66675</xdr:colOff>
      <xdr:row>102</xdr:row>
      <xdr:rowOff>200025</xdr:rowOff>
    </xdr:to>
    <xdr:sp macro="" textlink="">
      <xdr:nvSpPr>
        <xdr:cNvPr id="347" name="Text Box 686">
          <a:extLst>
            <a:ext uri="{FF2B5EF4-FFF2-40B4-BE49-F238E27FC236}">
              <a16:creationId xmlns:a16="http://schemas.microsoft.com/office/drawing/2014/main" id="{00000000-0008-0000-0800-00005B010000}"/>
            </a:ext>
          </a:extLst>
        </xdr:cNvPr>
        <xdr:cNvSpPr txBox="1">
          <a:spLocks noChangeArrowheads="1"/>
        </xdr:cNvSpPr>
      </xdr:nvSpPr>
      <xdr:spPr bwMode="auto">
        <a:xfrm>
          <a:off x="9115425" y="203930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1342</a:t>
          </a:r>
        </a:p>
      </xdr:txBody>
    </xdr:sp>
    <xdr:clientData/>
  </xdr:twoCellAnchor>
  <xdr:twoCellAnchor>
    <xdr:from>
      <xdr:col>9</xdr:col>
      <xdr:colOff>314325</xdr:colOff>
      <xdr:row>103</xdr:row>
      <xdr:rowOff>28575</xdr:rowOff>
    </xdr:from>
    <xdr:to>
      <xdr:col>10</xdr:col>
      <xdr:colOff>66675</xdr:colOff>
      <xdr:row>103</xdr:row>
      <xdr:rowOff>200025</xdr:rowOff>
    </xdr:to>
    <xdr:sp macro="" textlink="">
      <xdr:nvSpPr>
        <xdr:cNvPr id="348" name="Text Box 687">
          <a:extLst>
            <a:ext uri="{FF2B5EF4-FFF2-40B4-BE49-F238E27FC236}">
              <a16:creationId xmlns:a16="http://schemas.microsoft.com/office/drawing/2014/main" id="{00000000-0008-0000-0800-00005C010000}"/>
            </a:ext>
          </a:extLst>
        </xdr:cNvPr>
        <xdr:cNvSpPr txBox="1">
          <a:spLocks noChangeArrowheads="1"/>
        </xdr:cNvSpPr>
      </xdr:nvSpPr>
      <xdr:spPr bwMode="auto">
        <a:xfrm>
          <a:off x="9115425" y="206025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1058</a:t>
          </a:r>
        </a:p>
      </xdr:txBody>
    </xdr:sp>
    <xdr:clientData/>
  </xdr:twoCellAnchor>
  <xdr:twoCellAnchor>
    <xdr:from>
      <xdr:col>9</xdr:col>
      <xdr:colOff>314325</xdr:colOff>
      <xdr:row>104</xdr:row>
      <xdr:rowOff>28575</xdr:rowOff>
    </xdr:from>
    <xdr:to>
      <xdr:col>10</xdr:col>
      <xdr:colOff>66675</xdr:colOff>
      <xdr:row>105</xdr:row>
      <xdr:rowOff>0</xdr:rowOff>
    </xdr:to>
    <xdr:sp macro="" textlink="">
      <xdr:nvSpPr>
        <xdr:cNvPr id="349" name="Text Box 688">
          <a:extLst>
            <a:ext uri="{FF2B5EF4-FFF2-40B4-BE49-F238E27FC236}">
              <a16:creationId xmlns:a16="http://schemas.microsoft.com/office/drawing/2014/main" id="{00000000-0008-0000-0800-00005D010000}"/>
            </a:ext>
          </a:extLst>
        </xdr:cNvPr>
        <xdr:cNvSpPr txBox="1">
          <a:spLocks noChangeArrowheads="1"/>
        </xdr:cNvSpPr>
      </xdr:nvSpPr>
      <xdr:spPr bwMode="auto">
        <a:xfrm>
          <a:off x="9115425" y="208121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1335</a:t>
          </a:r>
        </a:p>
      </xdr:txBody>
    </xdr:sp>
    <xdr:clientData/>
  </xdr:twoCellAnchor>
  <xdr:twoCellAnchor>
    <xdr:from>
      <xdr:col>9</xdr:col>
      <xdr:colOff>314325</xdr:colOff>
      <xdr:row>105</xdr:row>
      <xdr:rowOff>28575</xdr:rowOff>
    </xdr:from>
    <xdr:to>
      <xdr:col>10</xdr:col>
      <xdr:colOff>66675</xdr:colOff>
      <xdr:row>105</xdr:row>
      <xdr:rowOff>200025</xdr:rowOff>
    </xdr:to>
    <xdr:sp macro="" textlink="">
      <xdr:nvSpPr>
        <xdr:cNvPr id="350" name="Text Box 689">
          <a:extLst>
            <a:ext uri="{FF2B5EF4-FFF2-40B4-BE49-F238E27FC236}">
              <a16:creationId xmlns:a16="http://schemas.microsoft.com/office/drawing/2014/main" id="{00000000-0008-0000-0800-00005E010000}"/>
            </a:ext>
          </a:extLst>
        </xdr:cNvPr>
        <xdr:cNvSpPr txBox="1">
          <a:spLocks noChangeArrowheads="1"/>
        </xdr:cNvSpPr>
      </xdr:nvSpPr>
      <xdr:spPr bwMode="auto">
        <a:xfrm>
          <a:off x="9115425" y="210216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1343</a:t>
          </a:r>
        </a:p>
      </xdr:txBody>
    </xdr:sp>
    <xdr:clientData/>
  </xdr:twoCellAnchor>
  <xdr:twoCellAnchor>
    <xdr:from>
      <xdr:col>9</xdr:col>
      <xdr:colOff>314325</xdr:colOff>
      <xdr:row>106</xdr:row>
      <xdr:rowOff>28575</xdr:rowOff>
    </xdr:from>
    <xdr:to>
      <xdr:col>10</xdr:col>
      <xdr:colOff>66675</xdr:colOff>
      <xdr:row>106</xdr:row>
      <xdr:rowOff>200025</xdr:rowOff>
    </xdr:to>
    <xdr:sp macro="" textlink="">
      <xdr:nvSpPr>
        <xdr:cNvPr id="351" name="Text Box 690">
          <a:extLst>
            <a:ext uri="{FF2B5EF4-FFF2-40B4-BE49-F238E27FC236}">
              <a16:creationId xmlns:a16="http://schemas.microsoft.com/office/drawing/2014/main" id="{00000000-0008-0000-0800-00005F010000}"/>
            </a:ext>
          </a:extLst>
        </xdr:cNvPr>
        <xdr:cNvSpPr txBox="1">
          <a:spLocks noChangeArrowheads="1"/>
        </xdr:cNvSpPr>
      </xdr:nvSpPr>
      <xdr:spPr bwMode="auto">
        <a:xfrm>
          <a:off x="9115425" y="21231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1160</a:t>
          </a:r>
        </a:p>
      </xdr:txBody>
    </xdr:sp>
    <xdr:clientData/>
  </xdr:twoCellAnchor>
  <xdr:twoCellAnchor>
    <xdr:from>
      <xdr:col>9</xdr:col>
      <xdr:colOff>314325</xdr:colOff>
      <xdr:row>107</xdr:row>
      <xdr:rowOff>28575</xdr:rowOff>
    </xdr:from>
    <xdr:to>
      <xdr:col>10</xdr:col>
      <xdr:colOff>66675</xdr:colOff>
      <xdr:row>108</xdr:row>
      <xdr:rowOff>0</xdr:rowOff>
    </xdr:to>
    <xdr:sp macro="" textlink="">
      <xdr:nvSpPr>
        <xdr:cNvPr id="352" name="Text Box 691">
          <a:extLst>
            <a:ext uri="{FF2B5EF4-FFF2-40B4-BE49-F238E27FC236}">
              <a16:creationId xmlns:a16="http://schemas.microsoft.com/office/drawing/2014/main" id="{00000000-0008-0000-0800-000060010000}"/>
            </a:ext>
          </a:extLst>
        </xdr:cNvPr>
        <xdr:cNvSpPr txBox="1">
          <a:spLocks noChangeArrowheads="1"/>
        </xdr:cNvSpPr>
      </xdr:nvSpPr>
      <xdr:spPr bwMode="auto">
        <a:xfrm>
          <a:off x="9115425" y="214407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1163</a:t>
          </a:r>
        </a:p>
      </xdr:txBody>
    </xdr:sp>
    <xdr:clientData/>
  </xdr:twoCellAnchor>
  <xdr:twoCellAnchor>
    <xdr:from>
      <xdr:col>0</xdr:col>
      <xdr:colOff>190500</xdr:colOff>
      <xdr:row>57</xdr:row>
      <xdr:rowOff>28575</xdr:rowOff>
    </xdr:from>
    <xdr:to>
      <xdr:col>1</xdr:col>
      <xdr:colOff>76200</xdr:colOff>
      <xdr:row>57</xdr:row>
      <xdr:rowOff>200025</xdr:rowOff>
    </xdr:to>
    <xdr:sp macro="" textlink="">
      <xdr:nvSpPr>
        <xdr:cNvPr id="313" name="Text Box 692">
          <a:extLst>
            <a:ext uri="{FF2B5EF4-FFF2-40B4-BE49-F238E27FC236}">
              <a16:creationId xmlns:a16="http://schemas.microsoft.com/office/drawing/2014/main" id="{00000000-0008-0000-0800-000039010000}"/>
            </a:ext>
          </a:extLst>
        </xdr:cNvPr>
        <xdr:cNvSpPr txBox="1">
          <a:spLocks noChangeArrowheads="1"/>
        </xdr:cNvSpPr>
      </xdr:nvSpPr>
      <xdr:spPr bwMode="auto">
        <a:xfrm>
          <a:off x="190500" y="109632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参考１</a:t>
          </a:r>
        </a:p>
      </xdr:txBody>
    </xdr:sp>
    <xdr:clientData/>
  </xdr:twoCellAnchor>
  <xdr:twoCellAnchor>
    <xdr:from>
      <xdr:col>0</xdr:col>
      <xdr:colOff>190500</xdr:colOff>
      <xdr:row>58</xdr:row>
      <xdr:rowOff>28575</xdr:rowOff>
    </xdr:from>
    <xdr:to>
      <xdr:col>1</xdr:col>
      <xdr:colOff>76200</xdr:colOff>
      <xdr:row>58</xdr:row>
      <xdr:rowOff>200025</xdr:rowOff>
    </xdr:to>
    <xdr:sp macro="" textlink="">
      <xdr:nvSpPr>
        <xdr:cNvPr id="314" name="Text Box 693">
          <a:extLst>
            <a:ext uri="{FF2B5EF4-FFF2-40B4-BE49-F238E27FC236}">
              <a16:creationId xmlns:a16="http://schemas.microsoft.com/office/drawing/2014/main" id="{00000000-0008-0000-0800-00003A010000}"/>
            </a:ext>
          </a:extLst>
        </xdr:cNvPr>
        <xdr:cNvSpPr txBox="1">
          <a:spLocks noChangeArrowheads="1"/>
        </xdr:cNvSpPr>
      </xdr:nvSpPr>
      <xdr:spPr bwMode="auto">
        <a:xfrm>
          <a:off x="190500" y="111728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参考２</a:t>
          </a:r>
        </a:p>
      </xdr:txBody>
    </xdr:sp>
    <xdr:clientData/>
  </xdr:twoCellAnchor>
  <xdr:twoCellAnchor>
    <xdr:from>
      <xdr:col>14</xdr:col>
      <xdr:colOff>342900</xdr:colOff>
      <xdr:row>18</xdr:row>
      <xdr:rowOff>38100</xdr:rowOff>
    </xdr:from>
    <xdr:to>
      <xdr:col>15</xdr:col>
      <xdr:colOff>85725</xdr:colOff>
      <xdr:row>18</xdr:row>
      <xdr:rowOff>190500</xdr:rowOff>
    </xdr:to>
    <xdr:sp macro="" textlink="">
      <xdr:nvSpPr>
        <xdr:cNvPr id="157" name="Text Box 697">
          <a:extLst>
            <a:ext uri="{FF2B5EF4-FFF2-40B4-BE49-F238E27FC236}">
              <a16:creationId xmlns:a16="http://schemas.microsoft.com/office/drawing/2014/main" id="{00000000-0008-0000-0800-00009D000000}"/>
            </a:ext>
          </a:extLst>
        </xdr:cNvPr>
        <xdr:cNvSpPr txBox="1">
          <a:spLocks noChangeArrowheads="1"/>
        </xdr:cNvSpPr>
      </xdr:nvSpPr>
      <xdr:spPr bwMode="auto">
        <a:xfrm>
          <a:off x="13963650" y="3810000"/>
          <a:ext cx="7048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1383</a:t>
          </a:r>
        </a:p>
      </xdr:txBody>
    </xdr:sp>
    <xdr:clientData/>
  </xdr:twoCellAnchor>
  <xdr:twoCellAnchor>
    <xdr:from>
      <xdr:col>14</xdr:col>
      <xdr:colOff>342900</xdr:colOff>
      <xdr:row>23</xdr:row>
      <xdr:rowOff>38100</xdr:rowOff>
    </xdr:from>
    <xdr:to>
      <xdr:col>15</xdr:col>
      <xdr:colOff>85725</xdr:colOff>
      <xdr:row>23</xdr:row>
      <xdr:rowOff>190500</xdr:rowOff>
    </xdr:to>
    <xdr:sp macro="" textlink="">
      <xdr:nvSpPr>
        <xdr:cNvPr id="158" name="Text Box 698">
          <a:extLst>
            <a:ext uri="{FF2B5EF4-FFF2-40B4-BE49-F238E27FC236}">
              <a16:creationId xmlns:a16="http://schemas.microsoft.com/office/drawing/2014/main" id="{00000000-0008-0000-0800-00009E000000}"/>
            </a:ext>
          </a:extLst>
        </xdr:cNvPr>
        <xdr:cNvSpPr txBox="1">
          <a:spLocks noChangeArrowheads="1"/>
        </xdr:cNvSpPr>
      </xdr:nvSpPr>
      <xdr:spPr bwMode="auto">
        <a:xfrm>
          <a:off x="13963650" y="4857750"/>
          <a:ext cx="704850" cy="152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1384</a:t>
          </a:r>
        </a:p>
      </xdr:txBody>
    </xdr:sp>
    <xdr:clientData/>
  </xdr:twoCellAnchor>
  <xdr:twoCellAnchor>
    <xdr:from>
      <xdr:col>4</xdr:col>
      <xdr:colOff>307975</xdr:colOff>
      <xdr:row>106</xdr:row>
      <xdr:rowOff>25400</xdr:rowOff>
    </xdr:from>
    <xdr:to>
      <xdr:col>5</xdr:col>
      <xdr:colOff>69850</xdr:colOff>
      <xdr:row>106</xdr:row>
      <xdr:rowOff>212725</xdr:rowOff>
    </xdr:to>
    <xdr:sp macro="" textlink="">
      <xdr:nvSpPr>
        <xdr:cNvPr id="353" name="Text Box 682">
          <a:extLst>
            <a:ext uri="{FF2B5EF4-FFF2-40B4-BE49-F238E27FC236}">
              <a16:creationId xmlns:a16="http://schemas.microsoft.com/office/drawing/2014/main" id="{00000000-0008-0000-0800-000061010000}"/>
            </a:ext>
          </a:extLst>
        </xdr:cNvPr>
        <xdr:cNvSpPr txBox="1">
          <a:spLocks noChangeArrowheads="1"/>
        </xdr:cNvSpPr>
      </xdr:nvSpPr>
      <xdr:spPr bwMode="auto">
        <a:xfrm>
          <a:off x="4032250" y="21228050"/>
          <a:ext cx="723900" cy="187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395</a:t>
          </a:r>
        </a:p>
      </xdr:txBody>
    </xdr:sp>
    <xdr:clientData/>
  </xdr:twoCellAnchor>
  <xdr:twoCellAnchor>
    <xdr:from>
      <xdr:col>4</xdr:col>
      <xdr:colOff>307975</xdr:colOff>
      <xdr:row>108</xdr:row>
      <xdr:rowOff>25400</xdr:rowOff>
    </xdr:from>
    <xdr:to>
      <xdr:col>5</xdr:col>
      <xdr:colOff>69850</xdr:colOff>
      <xdr:row>108</xdr:row>
      <xdr:rowOff>212725</xdr:rowOff>
    </xdr:to>
    <xdr:sp macro="" textlink="">
      <xdr:nvSpPr>
        <xdr:cNvPr id="354" name="Text Box 682">
          <a:extLst>
            <a:ext uri="{FF2B5EF4-FFF2-40B4-BE49-F238E27FC236}">
              <a16:creationId xmlns:a16="http://schemas.microsoft.com/office/drawing/2014/main" id="{00000000-0008-0000-0800-000062010000}"/>
            </a:ext>
          </a:extLst>
        </xdr:cNvPr>
        <xdr:cNvSpPr txBox="1">
          <a:spLocks noChangeArrowheads="1"/>
        </xdr:cNvSpPr>
      </xdr:nvSpPr>
      <xdr:spPr bwMode="auto">
        <a:xfrm>
          <a:off x="4032250" y="21647150"/>
          <a:ext cx="723900" cy="187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a:t>
          </a:r>
          <a:r>
            <a:rPr lang="en-US" altLang="ja-JP" sz="1100" b="0" i="0" u="none" strike="noStrike" baseline="0">
              <a:solidFill>
                <a:srgbClr val="0070C0"/>
              </a:solidFill>
              <a:latin typeface="ＭＳ Ｐゴシック"/>
              <a:ea typeface="ＭＳ Ｐゴシック"/>
            </a:rPr>
            <a:t>6</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58</xdr:row>
      <xdr:rowOff>9525</xdr:rowOff>
    </xdr:from>
    <xdr:to>
      <xdr:col>5</xdr:col>
      <xdr:colOff>66675</xdr:colOff>
      <xdr:row>58</xdr:row>
      <xdr:rowOff>180975</xdr:rowOff>
    </xdr:to>
    <xdr:sp macro="" textlink="">
      <xdr:nvSpPr>
        <xdr:cNvPr id="315" name="Text Box 347">
          <a:extLst>
            <a:ext uri="{FF2B5EF4-FFF2-40B4-BE49-F238E27FC236}">
              <a16:creationId xmlns:a16="http://schemas.microsoft.com/office/drawing/2014/main" id="{00000000-0008-0000-0800-00003B010000}"/>
            </a:ext>
          </a:extLst>
        </xdr:cNvPr>
        <xdr:cNvSpPr txBox="1">
          <a:spLocks noChangeArrowheads="1"/>
        </xdr:cNvSpPr>
      </xdr:nvSpPr>
      <xdr:spPr bwMode="auto">
        <a:xfrm>
          <a:off x="4029075" y="111537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396</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9</xdr:col>
      <xdr:colOff>304800</xdr:colOff>
      <xdr:row>56</xdr:row>
      <xdr:rowOff>28575</xdr:rowOff>
    </xdr:from>
    <xdr:to>
      <xdr:col>10</xdr:col>
      <xdr:colOff>66675</xdr:colOff>
      <xdr:row>57</xdr:row>
      <xdr:rowOff>0</xdr:rowOff>
    </xdr:to>
    <xdr:sp macro="" textlink="">
      <xdr:nvSpPr>
        <xdr:cNvPr id="316" name="Text Box 348">
          <a:extLst>
            <a:ext uri="{FF2B5EF4-FFF2-40B4-BE49-F238E27FC236}">
              <a16:creationId xmlns:a16="http://schemas.microsoft.com/office/drawing/2014/main" id="{00000000-0008-0000-0800-00003C010000}"/>
            </a:ext>
          </a:extLst>
        </xdr:cNvPr>
        <xdr:cNvSpPr txBox="1">
          <a:spLocks noChangeArrowheads="1"/>
        </xdr:cNvSpPr>
      </xdr:nvSpPr>
      <xdr:spPr bwMode="auto">
        <a:xfrm>
          <a:off x="9105900" y="10753725"/>
          <a:ext cx="733425"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394</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54</xdr:row>
      <xdr:rowOff>9525</xdr:rowOff>
    </xdr:from>
    <xdr:to>
      <xdr:col>5</xdr:col>
      <xdr:colOff>66675</xdr:colOff>
      <xdr:row>54</xdr:row>
      <xdr:rowOff>180975</xdr:rowOff>
    </xdr:to>
    <xdr:sp macro="" textlink="">
      <xdr:nvSpPr>
        <xdr:cNvPr id="317" name="Text Box 347">
          <a:extLst>
            <a:ext uri="{FF2B5EF4-FFF2-40B4-BE49-F238E27FC236}">
              <a16:creationId xmlns:a16="http://schemas.microsoft.com/office/drawing/2014/main" id="{00000000-0008-0000-0800-00003D010000}"/>
            </a:ext>
          </a:extLst>
        </xdr:cNvPr>
        <xdr:cNvSpPr txBox="1">
          <a:spLocks noChangeArrowheads="1"/>
        </xdr:cNvSpPr>
      </xdr:nvSpPr>
      <xdr:spPr bwMode="auto">
        <a:xfrm>
          <a:off x="4029075" y="103155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393</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60</xdr:row>
      <xdr:rowOff>28575</xdr:rowOff>
    </xdr:from>
    <xdr:to>
      <xdr:col>5</xdr:col>
      <xdr:colOff>66675</xdr:colOff>
      <xdr:row>61</xdr:row>
      <xdr:rowOff>0</xdr:rowOff>
    </xdr:to>
    <xdr:sp macro="" textlink="">
      <xdr:nvSpPr>
        <xdr:cNvPr id="318" name="Text Box 348">
          <a:extLst>
            <a:ext uri="{FF2B5EF4-FFF2-40B4-BE49-F238E27FC236}">
              <a16:creationId xmlns:a16="http://schemas.microsoft.com/office/drawing/2014/main" id="{00000000-0008-0000-0800-00003E010000}"/>
            </a:ext>
          </a:extLst>
        </xdr:cNvPr>
        <xdr:cNvSpPr txBox="1">
          <a:spLocks noChangeArrowheads="1"/>
        </xdr:cNvSpPr>
      </xdr:nvSpPr>
      <xdr:spPr bwMode="auto">
        <a:xfrm>
          <a:off x="4029075" y="115919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1097</a:t>
          </a:r>
        </a:p>
      </xdr:txBody>
    </xdr:sp>
    <xdr:clientData/>
  </xdr:twoCellAnchor>
  <xdr:twoCellAnchor>
    <xdr:from>
      <xdr:col>4</xdr:col>
      <xdr:colOff>307975</xdr:colOff>
      <xdr:row>107</xdr:row>
      <xdr:rowOff>25400</xdr:rowOff>
    </xdr:from>
    <xdr:to>
      <xdr:col>5</xdr:col>
      <xdr:colOff>69850</xdr:colOff>
      <xdr:row>107</xdr:row>
      <xdr:rowOff>212725</xdr:rowOff>
    </xdr:to>
    <xdr:sp macro="" textlink="">
      <xdr:nvSpPr>
        <xdr:cNvPr id="355" name="Text Box 682">
          <a:extLst>
            <a:ext uri="{FF2B5EF4-FFF2-40B4-BE49-F238E27FC236}">
              <a16:creationId xmlns:a16="http://schemas.microsoft.com/office/drawing/2014/main" id="{00000000-0008-0000-0800-000063010000}"/>
            </a:ext>
          </a:extLst>
        </xdr:cNvPr>
        <xdr:cNvSpPr txBox="1">
          <a:spLocks noChangeArrowheads="1"/>
        </xdr:cNvSpPr>
      </xdr:nvSpPr>
      <xdr:spPr bwMode="auto">
        <a:xfrm>
          <a:off x="4032250" y="21437600"/>
          <a:ext cx="723900" cy="187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396</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307975</xdr:colOff>
      <xdr:row>109</xdr:row>
      <xdr:rowOff>25400</xdr:rowOff>
    </xdr:from>
    <xdr:to>
      <xdr:col>5</xdr:col>
      <xdr:colOff>69850</xdr:colOff>
      <xdr:row>109</xdr:row>
      <xdr:rowOff>212725</xdr:rowOff>
    </xdr:to>
    <xdr:sp macro="" textlink="">
      <xdr:nvSpPr>
        <xdr:cNvPr id="356" name="Text Box 682">
          <a:extLst>
            <a:ext uri="{FF2B5EF4-FFF2-40B4-BE49-F238E27FC236}">
              <a16:creationId xmlns:a16="http://schemas.microsoft.com/office/drawing/2014/main" id="{00000000-0008-0000-0800-000064010000}"/>
            </a:ext>
          </a:extLst>
        </xdr:cNvPr>
        <xdr:cNvSpPr txBox="1">
          <a:spLocks noChangeArrowheads="1"/>
        </xdr:cNvSpPr>
      </xdr:nvSpPr>
      <xdr:spPr bwMode="auto">
        <a:xfrm>
          <a:off x="4032250" y="21856700"/>
          <a:ext cx="723900" cy="187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112</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59</xdr:row>
      <xdr:rowOff>36658</xdr:rowOff>
    </xdr:from>
    <xdr:to>
      <xdr:col>1</xdr:col>
      <xdr:colOff>72736</xdr:colOff>
      <xdr:row>59</xdr:row>
      <xdr:rowOff>208108</xdr:rowOff>
    </xdr:to>
    <xdr:sp macro="" textlink="">
      <xdr:nvSpPr>
        <xdr:cNvPr id="319" name="Text Box 692">
          <a:extLst>
            <a:ext uri="{FF2B5EF4-FFF2-40B4-BE49-F238E27FC236}">
              <a16:creationId xmlns:a16="http://schemas.microsoft.com/office/drawing/2014/main" id="{00000000-0008-0000-0800-00003F010000}"/>
            </a:ext>
          </a:extLst>
        </xdr:cNvPr>
        <xdr:cNvSpPr txBox="1">
          <a:spLocks noChangeArrowheads="1"/>
        </xdr:cNvSpPr>
      </xdr:nvSpPr>
      <xdr:spPr bwMode="auto">
        <a:xfrm>
          <a:off x="187036" y="11390458"/>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参考５</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60</xdr:row>
      <xdr:rowOff>36657</xdr:rowOff>
    </xdr:from>
    <xdr:to>
      <xdr:col>1</xdr:col>
      <xdr:colOff>72736</xdr:colOff>
      <xdr:row>60</xdr:row>
      <xdr:rowOff>208107</xdr:rowOff>
    </xdr:to>
    <xdr:sp macro="" textlink="">
      <xdr:nvSpPr>
        <xdr:cNvPr id="320" name="Text Box 693">
          <a:extLst>
            <a:ext uri="{FF2B5EF4-FFF2-40B4-BE49-F238E27FC236}">
              <a16:creationId xmlns:a16="http://schemas.microsoft.com/office/drawing/2014/main" id="{00000000-0008-0000-0800-000040010000}"/>
            </a:ext>
          </a:extLst>
        </xdr:cNvPr>
        <xdr:cNvSpPr txBox="1">
          <a:spLocks noChangeArrowheads="1"/>
        </xdr:cNvSpPr>
      </xdr:nvSpPr>
      <xdr:spPr bwMode="auto">
        <a:xfrm>
          <a:off x="187036" y="11600007"/>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参考６</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9</xdr:col>
      <xdr:colOff>304800</xdr:colOff>
      <xdr:row>71</xdr:row>
      <xdr:rowOff>28575</xdr:rowOff>
    </xdr:from>
    <xdr:to>
      <xdr:col>10</xdr:col>
      <xdr:colOff>66675</xdr:colOff>
      <xdr:row>72</xdr:row>
      <xdr:rowOff>0</xdr:rowOff>
    </xdr:to>
    <xdr:sp macro="" textlink="">
      <xdr:nvSpPr>
        <xdr:cNvPr id="323" name="Text Box 348">
          <a:extLst>
            <a:ext uri="{FF2B5EF4-FFF2-40B4-BE49-F238E27FC236}">
              <a16:creationId xmlns:a16="http://schemas.microsoft.com/office/drawing/2014/main" id="{00000000-0008-0000-0800-000043010000}"/>
            </a:ext>
          </a:extLst>
        </xdr:cNvPr>
        <xdr:cNvSpPr txBox="1">
          <a:spLocks noChangeArrowheads="1"/>
        </xdr:cNvSpPr>
      </xdr:nvSpPr>
      <xdr:spPr bwMode="auto">
        <a:xfrm>
          <a:off x="9105900" y="13896975"/>
          <a:ext cx="733425"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394</a:t>
          </a: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74</xdr:row>
      <xdr:rowOff>36658</xdr:rowOff>
    </xdr:from>
    <xdr:to>
      <xdr:col>1</xdr:col>
      <xdr:colOff>72736</xdr:colOff>
      <xdr:row>74</xdr:row>
      <xdr:rowOff>208108</xdr:rowOff>
    </xdr:to>
    <xdr:sp macro="" textlink="">
      <xdr:nvSpPr>
        <xdr:cNvPr id="324" name="Text Box 692">
          <a:extLst>
            <a:ext uri="{FF2B5EF4-FFF2-40B4-BE49-F238E27FC236}">
              <a16:creationId xmlns:a16="http://schemas.microsoft.com/office/drawing/2014/main" id="{00000000-0008-0000-0800-000044010000}"/>
            </a:ext>
          </a:extLst>
        </xdr:cNvPr>
        <xdr:cNvSpPr txBox="1">
          <a:spLocks noChangeArrowheads="1"/>
        </xdr:cNvSpPr>
      </xdr:nvSpPr>
      <xdr:spPr bwMode="auto">
        <a:xfrm>
          <a:off x="187036" y="14533708"/>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参考５</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75</xdr:row>
      <xdr:rowOff>36657</xdr:rowOff>
    </xdr:from>
    <xdr:to>
      <xdr:col>1</xdr:col>
      <xdr:colOff>72736</xdr:colOff>
      <xdr:row>75</xdr:row>
      <xdr:rowOff>208107</xdr:rowOff>
    </xdr:to>
    <xdr:sp macro="" textlink="">
      <xdr:nvSpPr>
        <xdr:cNvPr id="325" name="Text Box 693">
          <a:extLst>
            <a:ext uri="{FF2B5EF4-FFF2-40B4-BE49-F238E27FC236}">
              <a16:creationId xmlns:a16="http://schemas.microsoft.com/office/drawing/2014/main" id="{00000000-0008-0000-0800-000045010000}"/>
            </a:ext>
          </a:extLst>
        </xdr:cNvPr>
        <xdr:cNvSpPr txBox="1">
          <a:spLocks noChangeArrowheads="1"/>
        </xdr:cNvSpPr>
      </xdr:nvSpPr>
      <xdr:spPr bwMode="auto">
        <a:xfrm>
          <a:off x="187036" y="14743257"/>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参考６</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74</xdr:row>
      <xdr:rowOff>28575</xdr:rowOff>
    </xdr:from>
    <xdr:to>
      <xdr:col>5</xdr:col>
      <xdr:colOff>66675</xdr:colOff>
      <xdr:row>75</xdr:row>
      <xdr:rowOff>0</xdr:rowOff>
    </xdr:to>
    <xdr:sp macro="" textlink="">
      <xdr:nvSpPr>
        <xdr:cNvPr id="326" name="Text Box 348">
          <a:extLst>
            <a:ext uri="{FF2B5EF4-FFF2-40B4-BE49-F238E27FC236}">
              <a16:creationId xmlns:a16="http://schemas.microsoft.com/office/drawing/2014/main" id="{00000000-0008-0000-0800-000046010000}"/>
            </a:ext>
          </a:extLst>
        </xdr:cNvPr>
        <xdr:cNvSpPr txBox="1">
          <a:spLocks noChangeArrowheads="1"/>
        </xdr:cNvSpPr>
      </xdr:nvSpPr>
      <xdr:spPr bwMode="auto">
        <a:xfrm>
          <a:off x="4029075" y="145256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X1395</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75</xdr:row>
      <xdr:rowOff>9525</xdr:rowOff>
    </xdr:from>
    <xdr:to>
      <xdr:col>5</xdr:col>
      <xdr:colOff>66675</xdr:colOff>
      <xdr:row>75</xdr:row>
      <xdr:rowOff>180975</xdr:rowOff>
    </xdr:to>
    <xdr:sp macro="" textlink="">
      <xdr:nvSpPr>
        <xdr:cNvPr id="327" name="Text Box 347">
          <a:extLst>
            <a:ext uri="{FF2B5EF4-FFF2-40B4-BE49-F238E27FC236}">
              <a16:creationId xmlns:a16="http://schemas.microsoft.com/office/drawing/2014/main" id="{00000000-0008-0000-0800-000047010000}"/>
            </a:ext>
          </a:extLst>
        </xdr:cNvPr>
        <xdr:cNvSpPr txBox="1">
          <a:spLocks noChangeArrowheads="1"/>
        </xdr:cNvSpPr>
      </xdr:nvSpPr>
      <xdr:spPr bwMode="auto">
        <a:xfrm>
          <a:off x="4029075" y="147161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396</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69</xdr:row>
      <xdr:rowOff>9525</xdr:rowOff>
    </xdr:from>
    <xdr:to>
      <xdr:col>5</xdr:col>
      <xdr:colOff>66675</xdr:colOff>
      <xdr:row>69</xdr:row>
      <xdr:rowOff>180975</xdr:rowOff>
    </xdr:to>
    <xdr:sp macro="" textlink="">
      <xdr:nvSpPr>
        <xdr:cNvPr id="328" name="Text Box 347">
          <a:extLst>
            <a:ext uri="{FF2B5EF4-FFF2-40B4-BE49-F238E27FC236}">
              <a16:creationId xmlns:a16="http://schemas.microsoft.com/office/drawing/2014/main" id="{00000000-0008-0000-0800-000048010000}"/>
            </a:ext>
          </a:extLst>
        </xdr:cNvPr>
        <xdr:cNvSpPr txBox="1">
          <a:spLocks noChangeArrowheads="1"/>
        </xdr:cNvSpPr>
      </xdr:nvSpPr>
      <xdr:spPr bwMode="auto">
        <a:xfrm>
          <a:off x="4029075" y="134588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393</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108</xdr:row>
      <xdr:rowOff>36658</xdr:rowOff>
    </xdr:from>
    <xdr:to>
      <xdr:col>1</xdr:col>
      <xdr:colOff>72736</xdr:colOff>
      <xdr:row>108</xdr:row>
      <xdr:rowOff>208108</xdr:rowOff>
    </xdr:to>
    <xdr:sp macro="" textlink="">
      <xdr:nvSpPr>
        <xdr:cNvPr id="357" name="Text Box 692">
          <a:extLst>
            <a:ext uri="{FF2B5EF4-FFF2-40B4-BE49-F238E27FC236}">
              <a16:creationId xmlns:a16="http://schemas.microsoft.com/office/drawing/2014/main" id="{00000000-0008-0000-0800-000065010000}"/>
            </a:ext>
          </a:extLst>
        </xdr:cNvPr>
        <xdr:cNvSpPr txBox="1">
          <a:spLocks noChangeArrowheads="1"/>
        </xdr:cNvSpPr>
      </xdr:nvSpPr>
      <xdr:spPr bwMode="auto">
        <a:xfrm>
          <a:off x="187036" y="21658408"/>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参考５</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109</xdr:row>
      <xdr:rowOff>36657</xdr:rowOff>
    </xdr:from>
    <xdr:to>
      <xdr:col>1</xdr:col>
      <xdr:colOff>72736</xdr:colOff>
      <xdr:row>109</xdr:row>
      <xdr:rowOff>208107</xdr:rowOff>
    </xdr:to>
    <xdr:sp macro="" textlink="">
      <xdr:nvSpPr>
        <xdr:cNvPr id="358" name="Text Box 693">
          <a:extLst>
            <a:ext uri="{FF2B5EF4-FFF2-40B4-BE49-F238E27FC236}">
              <a16:creationId xmlns:a16="http://schemas.microsoft.com/office/drawing/2014/main" id="{00000000-0008-0000-0800-000066010000}"/>
            </a:ext>
          </a:extLst>
        </xdr:cNvPr>
        <xdr:cNvSpPr txBox="1">
          <a:spLocks noChangeArrowheads="1"/>
        </xdr:cNvSpPr>
      </xdr:nvSpPr>
      <xdr:spPr bwMode="auto">
        <a:xfrm>
          <a:off x="187036" y="21867957"/>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参考６</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4</xdr:col>
      <xdr:colOff>304800</xdr:colOff>
      <xdr:row>103</xdr:row>
      <xdr:rowOff>9525</xdr:rowOff>
    </xdr:from>
    <xdr:to>
      <xdr:col>5</xdr:col>
      <xdr:colOff>66675</xdr:colOff>
      <xdr:row>103</xdr:row>
      <xdr:rowOff>180975</xdr:rowOff>
    </xdr:to>
    <xdr:sp macro="" textlink="">
      <xdr:nvSpPr>
        <xdr:cNvPr id="359" name="Text Box 347">
          <a:extLst>
            <a:ext uri="{FF2B5EF4-FFF2-40B4-BE49-F238E27FC236}">
              <a16:creationId xmlns:a16="http://schemas.microsoft.com/office/drawing/2014/main" id="{00000000-0008-0000-0800-000067010000}"/>
            </a:ext>
          </a:extLst>
        </xdr:cNvPr>
        <xdr:cNvSpPr txBox="1">
          <a:spLocks noChangeArrowheads="1"/>
        </xdr:cNvSpPr>
      </xdr:nvSpPr>
      <xdr:spPr bwMode="auto">
        <a:xfrm>
          <a:off x="4029075" y="205835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393</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9</xdr:col>
      <xdr:colOff>304800</xdr:colOff>
      <xdr:row>108</xdr:row>
      <xdr:rowOff>28575</xdr:rowOff>
    </xdr:from>
    <xdr:to>
      <xdr:col>10</xdr:col>
      <xdr:colOff>66675</xdr:colOff>
      <xdr:row>109</xdr:row>
      <xdr:rowOff>0</xdr:rowOff>
    </xdr:to>
    <xdr:sp macro="" textlink="">
      <xdr:nvSpPr>
        <xdr:cNvPr id="360" name="Text Box 348">
          <a:extLst>
            <a:ext uri="{FF2B5EF4-FFF2-40B4-BE49-F238E27FC236}">
              <a16:creationId xmlns:a16="http://schemas.microsoft.com/office/drawing/2014/main" id="{00000000-0008-0000-0800-000068010000}"/>
            </a:ext>
          </a:extLst>
        </xdr:cNvPr>
        <xdr:cNvSpPr txBox="1">
          <a:spLocks noChangeArrowheads="1"/>
        </xdr:cNvSpPr>
      </xdr:nvSpPr>
      <xdr:spPr bwMode="auto">
        <a:xfrm>
          <a:off x="9105900" y="21650325"/>
          <a:ext cx="733425"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394</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190500</xdr:colOff>
      <xdr:row>90</xdr:row>
      <xdr:rowOff>28575</xdr:rowOff>
    </xdr:from>
    <xdr:to>
      <xdr:col>1</xdr:col>
      <xdr:colOff>76200</xdr:colOff>
      <xdr:row>90</xdr:row>
      <xdr:rowOff>200025</xdr:rowOff>
    </xdr:to>
    <xdr:sp macro="" textlink="">
      <xdr:nvSpPr>
        <xdr:cNvPr id="361" name="Text Box 637">
          <a:extLst>
            <a:ext uri="{FF2B5EF4-FFF2-40B4-BE49-F238E27FC236}">
              <a16:creationId xmlns:a16="http://schemas.microsoft.com/office/drawing/2014/main" id="{00000000-0008-0000-0800-000069010000}"/>
            </a:ext>
          </a:extLst>
        </xdr:cNvPr>
        <xdr:cNvSpPr txBox="1">
          <a:spLocks noChangeArrowheads="1"/>
        </xdr:cNvSpPr>
      </xdr:nvSpPr>
      <xdr:spPr bwMode="auto">
        <a:xfrm>
          <a:off x="190500" y="178784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参考３</a:t>
          </a:r>
        </a:p>
      </xdr:txBody>
    </xdr:sp>
    <xdr:clientData/>
  </xdr:twoCellAnchor>
  <xdr:twoCellAnchor>
    <xdr:from>
      <xdr:col>0</xdr:col>
      <xdr:colOff>190500</xdr:colOff>
      <xdr:row>91</xdr:row>
      <xdr:rowOff>28575</xdr:rowOff>
    </xdr:from>
    <xdr:to>
      <xdr:col>1</xdr:col>
      <xdr:colOff>76200</xdr:colOff>
      <xdr:row>91</xdr:row>
      <xdr:rowOff>200025</xdr:rowOff>
    </xdr:to>
    <xdr:sp macro="" textlink="">
      <xdr:nvSpPr>
        <xdr:cNvPr id="362" name="Text Box 638">
          <a:extLst>
            <a:ext uri="{FF2B5EF4-FFF2-40B4-BE49-F238E27FC236}">
              <a16:creationId xmlns:a16="http://schemas.microsoft.com/office/drawing/2014/main" id="{00000000-0008-0000-0800-00006A010000}"/>
            </a:ext>
          </a:extLst>
        </xdr:cNvPr>
        <xdr:cNvSpPr txBox="1">
          <a:spLocks noChangeArrowheads="1"/>
        </xdr:cNvSpPr>
      </xdr:nvSpPr>
      <xdr:spPr bwMode="auto">
        <a:xfrm>
          <a:off x="190500" y="180879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参考４</a:t>
          </a:r>
        </a:p>
      </xdr:txBody>
    </xdr:sp>
    <xdr:clientData/>
  </xdr:twoCellAnchor>
  <xdr:twoCellAnchor>
    <xdr:from>
      <xdr:col>0</xdr:col>
      <xdr:colOff>190500</xdr:colOff>
      <xdr:row>83</xdr:row>
      <xdr:rowOff>28575</xdr:rowOff>
    </xdr:from>
    <xdr:to>
      <xdr:col>1</xdr:col>
      <xdr:colOff>76200</xdr:colOff>
      <xdr:row>83</xdr:row>
      <xdr:rowOff>200025</xdr:rowOff>
    </xdr:to>
    <xdr:sp macro="" textlink="">
      <xdr:nvSpPr>
        <xdr:cNvPr id="363" name="Text Box 640">
          <a:extLst>
            <a:ext uri="{FF2B5EF4-FFF2-40B4-BE49-F238E27FC236}">
              <a16:creationId xmlns:a16="http://schemas.microsoft.com/office/drawing/2014/main" id="{00000000-0008-0000-0800-00006B010000}"/>
            </a:ext>
          </a:extLst>
        </xdr:cNvPr>
        <xdr:cNvSpPr txBox="1">
          <a:spLocks noChangeArrowheads="1"/>
        </xdr:cNvSpPr>
      </xdr:nvSpPr>
      <xdr:spPr bwMode="auto">
        <a:xfrm>
          <a:off x="190500" y="164115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1385</a:t>
          </a:r>
        </a:p>
      </xdr:txBody>
    </xdr:sp>
    <xdr:clientData/>
  </xdr:twoCellAnchor>
  <xdr:twoCellAnchor>
    <xdr:from>
      <xdr:col>0</xdr:col>
      <xdr:colOff>190500</xdr:colOff>
      <xdr:row>84</xdr:row>
      <xdr:rowOff>28575</xdr:rowOff>
    </xdr:from>
    <xdr:to>
      <xdr:col>1</xdr:col>
      <xdr:colOff>76200</xdr:colOff>
      <xdr:row>84</xdr:row>
      <xdr:rowOff>200025</xdr:rowOff>
    </xdr:to>
    <xdr:sp macro="" textlink="">
      <xdr:nvSpPr>
        <xdr:cNvPr id="364" name="Text Box 641">
          <a:extLst>
            <a:ext uri="{FF2B5EF4-FFF2-40B4-BE49-F238E27FC236}">
              <a16:creationId xmlns:a16="http://schemas.microsoft.com/office/drawing/2014/main" id="{00000000-0008-0000-0800-00006C010000}"/>
            </a:ext>
          </a:extLst>
        </xdr:cNvPr>
        <xdr:cNvSpPr txBox="1">
          <a:spLocks noChangeArrowheads="1"/>
        </xdr:cNvSpPr>
      </xdr:nvSpPr>
      <xdr:spPr bwMode="auto">
        <a:xfrm>
          <a:off x="190500" y="166211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1092</a:t>
          </a:r>
        </a:p>
      </xdr:txBody>
    </xdr:sp>
    <xdr:clientData/>
  </xdr:twoCellAnchor>
  <xdr:twoCellAnchor>
    <xdr:from>
      <xdr:col>0</xdr:col>
      <xdr:colOff>190500</xdr:colOff>
      <xdr:row>85</xdr:row>
      <xdr:rowOff>38100</xdr:rowOff>
    </xdr:from>
    <xdr:to>
      <xdr:col>1</xdr:col>
      <xdr:colOff>76200</xdr:colOff>
      <xdr:row>86</xdr:row>
      <xdr:rowOff>9525</xdr:rowOff>
    </xdr:to>
    <xdr:sp macro="" textlink="">
      <xdr:nvSpPr>
        <xdr:cNvPr id="365" name="Text Box 642">
          <a:extLst>
            <a:ext uri="{FF2B5EF4-FFF2-40B4-BE49-F238E27FC236}">
              <a16:creationId xmlns:a16="http://schemas.microsoft.com/office/drawing/2014/main" id="{00000000-0008-0000-0800-00006D010000}"/>
            </a:ext>
          </a:extLst>
        </xdr:cNvPr>
        <xdr:cNvSpPr txBox="1">
          <a:spLocks noChangeArrowheads="1"/>
        </xdr:cNvSpPr>
      </xdr:nvSpPr>
      <xdr:spPr bwMode="auto">
        <a:xfrm>
          <a:off x="190500" y="1684020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1093</a:t>
          </a:r>
        </a:p>
      </xdr:txBody>
    </xdr:sp>
    <xdr:clientData/>
  </xdr:twoCellAnchor>
  <xdr:twoCellAnchor>
    <xdr:from>
      <xdr:col>0</xdr:col>
      <xdr:colOff>190500</xdr:colOff>
      <xdr:row>86</xdr:row>
      <xdr:rowOff>28575</xdr:rowOff>
    </xdr:from>
    <xdr:to>
      <xdr:col>1</xdr:col>
      <xdr:colOff>76200</xdr:colOff>
      <xdr:row>86</xdr:row>
      <xdr:rowOff>200025</xdr:rowOff>
    </xdr:to>
    <xdr:sp macro="" textlink="">
      <xdr:nvSpPr>
        <xdr:cNvPr id="366" name="Text Box 643">
          <a:extLst>
            <a:ext uri="{FF2B5EF4-FFF2-40B4-BE49-F238E27FC236}">
              <a16:creationId xmlns:a16="http://schemas.microsoft.com/office/drawing/2014/main" id="{00000000-0008-0000-0800-00006E010000}"/>
            </a:ext>
          </a:extLst>
        </xdr:cNvPr>
        <xdr:cNvSpPr txBox="1">
          <a:spLocks noChangeArrowheads="1"/>
        </xdr:cNvSpPr>
      </xdr:nvSpPr>
      <xdr:spPr bwMode="auto">
        <a:xfrm>
          <a:off x="190500" y="17040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1094</a:t>
          </a:r>
        </a:p>
      </xdr:txBody>
    </xdr:sp>
    <xdr:clientData/>
  </xdr:twoCellAnchor>
  <xdr:twoCellAnchor>
    <xdr:from>
      <xdr:col>0</xdr:col>
      <xdr:colOff>190500</xdr:colOff>
      <xdr:row>87</xdr:row>
      <xdr:rowOff>28575</xdr:rowOff>
    </xdr:from>
    <xdr:to>
      <xdr:col>1</xdr:col>
      <xdr:colOff>76200</xdr:colOff>
      <xdr:row>87</xdr:row>
      <xdr:rowOff>200025</xdr:rowOff>
    </xdr:to>
    <xdr:sp macro="" textlink="">
      <xdr:nvSpPr>
        <xdr:cNvPr id="367" name="Text Box 644">
          <a:extLst>
            <a:ext uri="{FF2B5EF4-FFF2-40B4-BE49-F238E27FC236}">
              <a16:creationId xmlns:a16="http://schemas.microsoft.com/office/drawing/2014/main" id="{00000000-0008-0000-0800-00006F010000}"/>
            </a:ext>
          </a:extLst>
        </xdr:cNvPr>
        <xdr:cNvSpPr txBox="1">
          <a:spLocks noChangeArrowheads="1"/>
        </xdr:cNvSpPr>
      </xdr:nvSpPr>
      <xdr:spPr bwMode="auto">
        <a:xfrm>
          <a:off x="190500" y="172497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1098</a:t>
          </a:r>
        </a:p>
      </xdr:txBody>
    </xdr:sp>
    <xdr:clientData/>
  </xdr:twoCellAnchor>
  <xdr:twoCellAnchor>
    <xdr:from>
      <xdr:col>0</xdr:col>
      <xdr:colOff>190500</xdr:colOff>
      <xdr:row>88</xdr:row>
      <xdr:rowOff>38100</xdr:rowOff>
    </xdr:from>
    <xdr:to>
      <xdr:col>1</xdr:col>
      <xdr:colOff>76200</xdr:colOff>
      <xdr:row>89</xdr:row>
      <xdr:rowOff>9525</xdr:rowOff>
    </xdr:to>
    <xdr:sp macro="" textlink="">
      <xdr:nvSpPr>
        <xdr:cNvPr id="368" name="Text Box 645">
          <a:extLst>
            <a:ext uri="{FF2B5EF4-FFF2-40B4-BE49-F238E27FC236}">
              <a16:creationId xmlns:a16="http://schemas.microsoft.com/office/drawing/2014/main" id="{00000000-0008-0000-0800-000070010000}"/>
            </a:ext>
          </a:extLst>
        </xdr:cNvPr>
        <xdr:cNvSpPr txBox="1">
          <a:spLocks noChangeArrowheads="1"/>
        </xdr:cNvSpPr>
      </xdr:nvSpPr>
      <xdr:spPr bwMode="auto">
        <a:xfrm>
          <a:off x="190500" y="17468850"/>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1099</a:t>
          </a:r>
        </a:p>
      </xdr:txBody>
    </xdr:sp>
    <xdr:clientData/>
  </xdr:twoCellAnchor>
  <xdr:twoCellAnchor>
    <xdr:from>
      <xdr:col>4</xdr:col>
      <xdr:colOff>295275</xdr:colOff>
      <xdr:row>83</xdr:row>
      <xdr:rowOff>28575</xdr:rowOff>
    </xdr:from>
    <xdr:to>
      <xdr:col>5</xdr:col>
      <xdr:colOff>57150</xdr:colOff>
      <xdr:row>83</xdr:row>
      <xdr:rowOff>200025</xdr:rowOff>
    </xdr:to>
    <xdr:sp macro="" textlink="">
      <xdr:nvSpPr>
        <xdr:cNvPr id="369" name="Text Box 661">
          <a:extLst>
            <a:ext uri="{FF2B5EF4-FFF2-40B4-BE49-F238E27FC236}">
              <a16:creationId xmlns:a16="http://schemas.microsoft.com/office/drawing/2014/main" id="{00000000-0008-0000-0800-000071010000}"/>
            </a:ext>
          </a:extLst>
        </xdr:cNvPr>
        <xdr:cNvSpPr txBox="1">
          <a:spLocks noChangeArrowheads="1"/>
        </xdr:cNvSpPr>
      </xdr:nvSpPr>
      <xdr:spPr bwMode="auto">
        <a:xfrm>
          <a:off x="4019550" y="164115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1107</a:t>
          </a:r>
        </a:p>
      </xdr:txBody>
    </xdr:sp>
    <xdr:clientData/>
  </xdr:twoCellAnchor>
  <xdr:twoCellAnchor>
    <xdr:from>
      <xdr:col>4</xdr:col>
      <xdr:colOff>295275</xdr:colOff>
      <xdr:row>84</xdr:row>
      <xdr:rowOff>28575</xdr:rowOff>
    </xdr:from>
    <xdr:to>
      <xdr:col>5</xdr:col>
      <xdr:colOff>57150</xdr:colOff>
      <xdr:row>84</xdr:row>
      <xdr:rowOff>200025</xdr:rowOff>
    </xdr:to>
    <xdr:sp macro="" textlink="">
      <xdr:nvSpPr>
        <xdr:cNvPr id="370" name="Text Box 662">
          <a:extLst>
            <a:ext uri="{FF2B5EF4-FFF2-40B4-BE49-F238E27FC236}">
              <a16:creationId xmlns:a16="http://schemas.microsoft.com/office/drawing/2014/main" id="{00000000-0008-0000-0800-000072010000}"/>
            </a:ext>
          </a:extLst>
        </xdr:cNvPr>
        <xdr:cNvSpPr txBox="1">
          <a:spLocks noChangeArrowheads="1"/>
        </xdr:cNvSpPr>
      </xdr:nvSpPr>
      <xdr:spPr bwMode="auto">
        <a:xfrm>
          <a:off x="4019550" y="166211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1321</a:t>
          </a:r>
        </a:p>
      </xdr:txBody>
    </xdr:sp>
    <xdr:clientData/>
  </xdr:twoCellAnchor>
  <xdr:twoCellAnchor>
    <xdr:from>
      <xdr:col>4</xdr:col>
      <xdr:colOff>295275</xdr:colOff>
      <xdr:row>85</xdr:row>
      <xdr:rowOff>28575</xdr:rowOff>
    </xdr:from>
    <xdr:to>
      <xdr:col>5</xdr:col>
      <xdr:colOff>57150</xdr:colOff>
      <xdr:row>86</xdr:row>
      <xdr:rowOff>0</xdr:rowOff>
    </xdr:to>
    <xdr:sp macro="" textlink="">
      <xdr:nvSpPr>
        <xdr:cNvPr id="371" name="Text Box 663">
          <a:extLst>
            <a:ext uri="{FF2B5EF4-FFF2-40B4-BE49-F238E27FC236}">
              <a16:creationId xmlns:a16="http://schemas.microsoft.com/office/drawing/2014/main" id="{00000000-0008-0000-0800-000073010000}"/>
            </a:ext>
          </a:extLst>
        </xdr:cNvPr>
        <xdr:cNvSpPr txBox="1">
          <a:spLocks noChangeArrowheads="1"/>
        </xdr:cNvSpPr>
      </xdr:nvSpPr>
      <xdr:spPr bwMode="auto">
        <a:xfrm>
          <a:off x="4019550" y="168306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1322</a:t>
          </a:r>
        </a:p>
      </xdr:txBody>
    </xdr:sp>
    <xdr:clientData/>
  </xdr:twoCellAnchor>
  <xdr:twoCellAnchor>
    <xdr:from>
      <xdr:col>4</xdr:col>
      <xdr:colOff>295275</xdr:colOff>
      <xdr:row>86</xdr:row>
      <xdr:rowOff>28575</xdr:rowOff>
    </xdr:from>
    <xdr:to>
      <xdr:col>5</xdr:col>
      <xdr:colOff>57150</xdr:colOff>
      <xdr:row>86</xdr:row>
      <xdr:rowOff>200025</xdr:rowOff>
    </xdr:to>
    <xdr:sp macro="" textlink="">
      <xdr:nvSpPr>
        <xdr:cNvPr id="372" name="Text Box 664">
          <a:extLst>
            <a:ext uri="{FF2B5EF4-FFF2-40B4-BE49-F238E27FC236}">
              <a16:creationId xmlns:a16="http://schemas.microsoft.com/office/drawing/2014/main" id="{00000000-0008-0000-0800-000074010000}"/>
            </a:ext>
          </a:extLst>
        </xdr:cNvPr>
        <xdr:cNvSpPr txBox="1">
          <a:spLocks noChangeArrowheads="1"/>
        </xdr:cNvSpPr>
      </xdr:nvSpPr>
      <xdr:spPr bwMode="auto">
        <a:xfrm>
          <a:off x="4019550" y="17040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1159</a:t>
          </a:r>
        </a:p>
      </xdr:txBody>
    </xdr:sp>
    <xdr:clientData/>
  </xdr:twoCellAnchor>
  <xdr:twoCellAnchor>
    <xdr:from>
      <xdr:col>9</xdr:col>
      <xdr:colOff>314325</xdr:colOff>
      <xdr:row>83</xdr:row>
      <xdr:rowOff>28575</xdr:rowOff>
    </xdr:from>
    <xdr:to>
      <xdr:col>10</xdr:col>
      <xdr:colOff>66675</xdr:colOff>
      <xdr:row>83</xdr:row>
      <xdr:rowOff>200025</xdr:rowOff>
    </xdr:to>
    <xdr:sp macro="" textlink="">
      <xdr:nvSpPr>
        <xdr:cNvPr id="373" name="Text Box 665">
          <a:extLst>
            <a:ext uri="{FF2B5EF4-FFF2-40B4-BE49-F238E27FC236}">
              <a16:creationId xmlns:a16="http://schemas.microsoft.com/office/drawing/2014/main" id="{00000000-0008-0000-0800-000075010000}"/>
            </a:ext>
          </a:extLst>
        </xdr:cNvPr>
        <xdr:cNvSpPr txBox="1">
          <a:spLocks noChangeArrowheads="1"/>
        </xdr:cNvSpPr>
      </xdr:nvSpPr>
      <xdr:spPr bwMode="auto">
        <a:xfrm>
          <a:off x="9115425" y="164115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1109</a:t>
          </a:r>
        </a:p>
      </xdr:txBody>
    </xdr:sp>
    <xdr:clientData/>
  </xdr:twoCellAnchor>
  <xdr:twoCellAnchor>
    <xdr:from>
      <xdr:col>9</xdr:col>
      <xdr:colOff>314325</xdr:colOff>
      <xdr:row>84</xdr:row>
      <xdr:rowOff>28575</xdr:rowOff>
    </xdr:from>
    <xdr:to>
      <xdr:col>10</xdr:col>
      <xdr:colOff>66675</xdr:colOff>
      <xdr:row>84</xdr:row>
      <xdr:rowOff>200025</xdr:rowOff>
    </xdr:to>
    <xdr:sp macro="" textlink="">
      <xdr:nvSpPr>
        <xdr:cNvPr id="374" name="Text Box 666">
          <a:extLst>
            <a:ext uri="{FF2B5EF4-FFF2-40B4-BE49-F238E27FC236}">
              <a16:creationId xmlns:a16="http://schemas.microsoft.com/office/drawing/2014/main" id="{00000000-0008-0000-0800-000076010000}"/>
            </a:ext>
          </a:extLst>
        </xdr:cNvPr>
        <xdr:cNvSpPr txBox="1">
          <a:spLocks noChangeArrowheads="1"/>
        </xdr:cNvSpPr>
      </xdr:nvSpPr>
      <xdr:spPr bwMode="auto">
        <a:xfrm>
          <a:off x="9115425" y="166211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1331</a:t>
          </a:r>
        </a:p>
      </xdr:txBody>
    </xdr:sp>
    <xdr:clientData/>
  </xdr:twoCellAnchor>
  <xdr:twoCellAnchor>
    <xdr:from>
      <xdr:col>9</xdr:col>
      <xdr:colOff>314325</xdr:colOff>
      <xdr:row>85</xdr:row>
      <xdr:rowOff>28575</xdr:rowOff>
    </xdr:from>
    <xdr:to>
      <xdr:col>10</xdr:col>
      <xdr:colOff>66675</xdr:colOff>
      <xdr:row>86</xdr:row>
      <xdr:rowOff>0</xdr:rowOff>
    </xdr:to>
    <xdr:sp macro="" textlink="">
      <xdr:nvSpPr>
        <xdr:cNvPr id="375" name="Text Box 667">
          <a:extLst>
            <a:ext uri="{FF2B5EF4-FFF2-40B4-BE49-F238E27FC236}">
              <a16:creationId xmlns:a16="http://schemas.microsoft.com/office/drawing/2014/main" id="{00000000-0008-0000-0800-000077010000}"/>
            </a:ext>
          </a:extLst>
        </xdr:cNvPr>
        <xdr:cNvSpPr txBox="1">
          <a:spLocks noChangeArrowheads="1"/>
        </xdr:cNvSpPr>
      </xdr:nvSpPr>
      <xdr:spPr bwMode="auto">
        <a:xfrm>
          <a:off x="9115425" y="168306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1332</a:t>
          </a:r>
        </a:p>
      </xdr:txBody>
    </xdr:sp>
    <xdr:clientData/>
  </xdr:twoCellAnchor>
  <xdr:twoCellAnchor>
    <xdr:from>
      <xdr:col>9</xdr:col>
      <xdr:colOff>314325</xdr:colOff>
      <xdr:row>86</xdr:row>
      <xdr:rowOff>28575</xdr:rowOff>
    </xdr:from>
    <xdr:to>
      <xdr:col>10</xdr:col>
      <xdr:colOff>66675</xdr:colOff>
      <xdr:row>86</xdr:row>
      <xdr:rowOff>200025</xdr:rowOff>
    </xdr:to>
    <xdr:sp macro="" textlink="">
      <xdr:nvSpPr>
        <xdr:cNvPr id="376" name="Text Box 668">
          <a:extLst>
            <a:ext uri="{FF2B5EF4-FFF2-40B4-BE49-F238E27FC236}">
              <a16:creationId xmlns:a16="http://schemas.microsoft.com/office/drawing/2014/main" id="{00000000-0008-0000-0800-000078010000}"/>
            </a:ext>
          </a:extLst>
        </xdr:cNvPr>
        <xdr:cNvSpPr txBox="1">
          <a:spLocks noChangeArrowheads="1"/>
        </xdr:cNvSpPr>
      </xdr:nvSpPr>
      <xdr:spPr bwMode="auto">
        <a:xfrm>
          <a:off x="9115425" y="170402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1058</a:t>
          </a:r>
        </a:p>
      </xdr:txBody>
    </xdr:sp>
    <xdr:clientData/>
  </xdr:twoCellAnchor>
  <xdr:twoCellAnchor>
    <xdr:from>
      <xdr:col>9</xdr:col>
      <xdr:colOff>314325</xdr:colOff>
      <xdr:row>87</xdr:row>
      <xdr:rowOff>28575</xdr:rowOff>
    </xdr:from>
    <xdr:to>
      <xdr:col>10</xdr:col>
      <xdr:colOff>66675</xdr:colOff>
      <xdr:row>87</xdr:row>
      <xdr:rowOff>200025</xdr:rowOff>
    </xdr:to>
    <xdr:sp macro="" textlink="">
      <xdr:nvSpPr>
        <xdr:cNvPr id="377" name="Text Box 669">
          <a:extLst>
            <a:ext uri="{FF2B5EF4-FFF2-40B4-BE49-F238E27FC236}">
              <a16:creationId xmlns:a16="http://schemas.microsoft.com/office/drawing/2014/main" id="{00000000-0008-0000-0800-000079010000}"/>
            </a:ext>
          </a:extLst>
        </xdr:cNvPr>
        <xdr:cNvSpPr txBox="1">
          <a:spLocks noChangeArrowheads="1"/>
        </xdr:cNvSpPr>
      </xdr:nvSpPr>
      <xdr:spPr bwMode="auto">
        <a:xfrm>
          <a:off x="9115425" y="172497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1103</a:t>
          </a:r>
        </a:p>
      </xdr:txBody>
    </xdr:sp>
    <xdr:clientData/>
  </xdr:twoCellAnchor>
  <xdr:twoCellAnchor>
    <xdr:from>
      <xdr:col>9</xdr:col>
      <xdr:colOff>314325</xdr:colOff>
      <xdr:row>88</xdr:row>
      <xdr:rowOff>28575</xdr:rowOff>
    </xdr:from>
    <xdr:to>
      <xdr:col>10</xdr:col>
      <xdr:colOff>66675</xdr:colOff>
      <xdr:row>89</xdr:row>
      <xdr:rowOff>0</xdr:rowOff>
    </xdr:to>
    <xdr:sp macro="" textlink="">
      <xdr:nvSpPr>
        <xdr:cNvPr id="378" name="Text Box 670">
          <a:extLst>
            <a:ext uri="{FF2B5EF4-FFF2-40B4-BE49-F238E27FC236}">
              <a16:creationId xmlns:a16="http://schemas.microsoft.com/office/drawing/2014/main" id="{00000000-0008-0000-0800-00007A010000}"/>
            </a:ext>
          </a:extLst>
        </xdr:cNvPr>
        <xdr:cNvSpPr txBox="1">
          <a:spLocks noChangeArrowheads="1"/>
        </xdr:cNvSpPr>
      </xdr:nvSpPr>
      <xdr:spPr bwMode="auto">
        <a:xfrm>
          <a:off x="9115425" y="174593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TAG1334</a:t>
          </a:r>
        </a:p>
      </xdr:txBody>
    </xdr:sp>
    <xdr:clientData/>
  </xdr:twoCellAnchor>
  <xdr:twoCellAnchor>
    <xdr:from>
      <xdr:col>9</xdr:col>
      <xdr:colOff>314325</xdr:colOff>
      <xdr:row>90</xdr:row>
      <xdr:rowOff>28575</xdr:rowOff>
    </xdr:from>
    <xdr:to>
      <xdr:col>10</xdr:col>
      <xdr:colOff>66675</xdr:colOff>
      <xdr:row>90</xdr:row>
      <xdr:rowOff>200025</xdr:rowOff>
    </xdr:to>
    <xdr:sp macro="" textlink="">
      <xdr:nvSpPr>
        <xdr:cNvPr id="379" name="Text Box 672">
          <a:extLst>
            <a:ext uri="{FF2B5EF4-FFF2-40B4-BE49-F238E27FC236}">
              <a16:creationId xmlns:a16="http://schemas.microsoft.com/office/drawing/2014/main" id="{00000000-0008-0000-0800-00007B010000}"/>
            </a:ext>
          </a:extLst>
        </xdr:cNvPr>
        <xdr:cNvSpPr txBox="1">
          <a:spLocks noChangeArrowheads="1"/>
        </xdr:cNvSpPr>
      </xdr:nvSpPr>
      <xdr:spPr bwMode="auto">
        <a:xfrm>
          <a:off x="9115425" y="178784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TAG1343</a:t>
          </a:r>
        </a:p>
      </xdr:txBody>
    </xdr:sp>
    <xdr:clientData/>
  </xdr:twoCellAnchor>
  <xdr:twoCellAnchor>
    <xdr:from>
      <xdr:col>4</xdr:col>
      <xdr:colOff>304800</xdr:colOff>
      <xdr:row>91</xdr:row>
      <xdr:rowOff>28575</xdr:rowOff>
    </xdr:from>
    <xdr:to>
      <xdr:col>5</xdr:col>
      <xdr:colOff>66675</xdr:colOff>
      <xdr:row>92</xdr:row>
      <xdr:rowOff>0</xdr:rowOff>
    </xdr:to>
    <xdr:sp macro="" textlink="">
      <xdr:nvSpPr>
        <xdr:cNvPr id="380" name="Text Box 676">
          <a:extLst>
            <a:ext uri="{FF2B5EF4-FFF2-40B4-BE49-F238E27FC236}">
              <a16:creationId xmlns:a16="http://schemas.microsoft.com/office/drawing/2014/main" id="{00000000-0008-0000-0800-00007C010000}"/>
            </a:ext>
          </a:extLst>
        </xdr:cNvPr>
        <xdr:cNvSpPr txBox="1">
          <a:spLocks noChangeArrowheads="1"/>
        </xdr:cNvSpPr>
      </xdr:nvSpPr>
      <xdr:spPr bwMode="auto">
        <a:xfrm>
          <a:off x="4029075" y="1808797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1097</a:t>
          </a:r>
        </a:p>
      </xdr:txBody>
    </xdr:sp>
    <xdr:clientData/>
  </xdr:twoCellAnchor>
  <xdr:twoCellAnchor>
    <xdr:from>
      <xdr:col>9</xdr:col>
      <xdr:colOff>314325</xdr:colOff>
      <xdr:row>88</xdr:row>
      <xdr:rowOff>28575</xdr:rowOff>
    </xdr:from>
    <xdr:to>
      <xdr:col>10</xdr:col>
      <xdr:colOff>66675</xdr:colOff>
      <xdr:row>89</xdr:row>
      <xdr:rowOff>0</xdr:rowOff>
    </xdr:to>
    <xdr:sp macro="" textlink="">
      <xdr:nvSpPr>
        <xdr:cNvPr id="381" name="Text Box 675">
          <a:extLst>
            <a:ext uri="{FF2B5EF4-FFF2-40B4-BE49-F238E27FC236}">
              <a16:creationId xmlns:a16="http://schemas.microsoft.com/office/drawing/2014/main" id="{00000000-0008-0000-0800-00007D010000}"/>
            </a:ext>
          </a:extLst>
        </xdr:cNvPr>
        <xdr:cNvSpPr txBox="1">
          <a:spLocks noChangeArrowheads="1"/>
        </xdr:cNvSpPr>
      </xdr:nvSpPr>
      <xdr:spPr bwMode="auto">
        <a:xfrm>
          <a:off x="9115425" y="174593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1114</a:t>
          </a:r>
        </a:p>
      </xdr:txBody>
    </xdr:sp>
    <xdr:clientData/>
  </xdr:twoCellAnchor>
  <xdr:twoCellAnchor>
    <xdr:from>
      <xdr:col>9</xdr:col>
      <xdr:colOff>314325</xdr:colOff>
      <xdr:row>90</xdr:row>
      <xdr:rowOff>28575</xdr:rowOff>
    </xdr:from>
    <xdr:to>
      <xdr:col>10</xdr:col>
      <xdr:colOff>66675</xdr:colOff>
      <xdr:row>91</xdr:row>
      <xdr:rowOff>0</xdr:rowOff>
    </xdr:to>
    <xdr:sp macro="" textlink="">
      <xdr:nvSpPr>
        <xdr:cNvPr id="382" name="Text Box 673">
          <a:extLst>
            <a:ext uri="{FF2B5EF4-FFF2-40B4-BE49-F238E27FC236}">
              <a16:creationId xmlns:a16="http://schemas.microsoft.com/office/drawing/2014/main" id="{00000000-0008-0000-0800-00007E010000}"/>
            </a:ext>
          </a:extLst>
        </xdr:cNvPr>
        <xdr:cNvSpPr txBox="1">
          <a:spLocks noChangeArrowheads="1"/>
        </xdr:cNvSpPr>
      </xdr:nvSpPr>
      <xdr:spPr bwMode="auto">
        <a:xfrm>
          <a:off x="9115425" y="17878425"/>
          <a:ext cx="7239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1160</a:t>
          </a:r>
        </a:p>
      </xdr:txBody>
    </xdr:sp>
    <xdr:clientData/>
  </xdr:twoCellAnchor>
  <xdr:twoCellAnchor>
    <xdr:from>
      <xdr:col>4</xdr:col>
      <xdr:colOff>304800</xdr:colOff>
      <xdr:row>87</xdr:row>
      <xdr:rowOff>9525</xdr:rowOff>
    </xdr:from>
    <xdr:to>
      <xdr:col>5</xdr:col>
      <xdr:colOff>66675</xdr:colOff>
      <xdr:row>87</xdr:row>
      <xdr:rowOff>180975</xdr:rowOff>
    </xdr:to>
    <xdr:sp macro="" textlink="">
      <xdr:nvSpPr>
        <xdr:cNvPr id="383" name="Text Box 347">
          <a:extLst>
            <a:ext uri="{FF2B5EF4-FFF2-40B4-BE49-F238E27FC236}">
              <a16:creationId xmlns:a16="http://schemas.microsoft.com/office/drawing/2014/main" id="{00000000-0008-0000-0800-00007F010000}"/>
            </a:ext>
          </a:extLst>
        </xdr:cNvPr>
        <xdr:cNvSpPr txBox="1">
          <a:spLocks noChangeArrowheads="1"/>
        </xdr:cNvSpPr>
      </xdr:nvSpPr>
      <xdr:spPr bwMode="auto">
        <a:xfrm>
          <a:off x="4029075" y="172307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a:t>
          </a:r>
          <a:r>
            <a:rPr lang="en-US" altLang="ja-JP" sz="1100" b="0" i="0" u="none" strike="noStrike" baseline="0">
              <a:solidFill>
                <a:srgbClr val="0070C0"/>
              </a:solidFill>
              <a:latin typeface="ＭＳ Ｐゴシック"/>
              <a:ea typeface="ＭＳ Ｐゴシック"/>
            </a:rPr>
            <a:t>393</a:t>
          </a: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9</xdr:col>
      <xdr:colOff>309034</xdr:colOff>
      <xdr:row>89</xdr:row>
      <xdr:rowOff>32808</xdr:rowOff>
    </xdr:from>
    <xdr:to>
      <xdr:col>10</xdr:col>
      <xdr:colOff>70909</xdr:colOff>
      <xdr:row>90</xdr:row>
      <xdr:rowOff>4233</xdr:rowOff>
    </xdr:to>
    <xdr:sp macro="" textlink="">
      <xdr:nvSpPr>
        <xdr:cNvPr id="384" name="Text Box 348">
          <a:extLst>
            <a:ext uri="{FF2B5EF4-FFF2-40B4-BE49-F238E27FC236}">
              <a16:creationId xmlns:a16="http://schemas.microsoft.com/office/drawing/2014/main" id="{00000000-0008-0000-0800-000080010000}"/>
            </a:ext>
          </a:extLst>
        </xdr:cNvPr>
        <xdr:cNvSpPr txBox="1">
          <a:spLocks noChangeArrowheads="1"/>
        </xdr:cNvSpPr>
      </xdr:nvSpPr>
      <xdr:spPr bwMode="auto">
        <a:xfrm>
          <a:off x="9110134" y="17673108"/>
          <a:ext cx="733425"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X1394</a:t>
          </a:r>
        </a:p>
      </xdr:txBody>
    </xdr:sp>
    <xdr:clientData/>
  </xdr:twoCellAnchor>
  <xdr:twoCellAnchor>
    <xdr:from>
      <xdr:col>4</xdr:col>
      <xdr:colOff>304800</xdr:colOff>
      <xdr:row>92</xdr:row>
      <xdr:rowOff>9525</xdr:rowOff>
    </xdr:from>
    <xdr:to>
      <xdr:col>5</xdr:col>
      <xdr:colOff>66675</xdr:colOff>
      <xdr:row>92</xdr:row>
      <xdr:rowOff>180975</xdr:rowOff>
    </xdr:to>
    <xdr:sp macro="" textlink="">
      <xdr:nvSpPr>
        <xdr:cNvPr id="385" name="Text Box 347">
          <a:extLst>
            <a:ext uri="{FF2B5EF4-FFF2-40B4-BE49-F238E27FC236}">
              <a16:creationId xmlns:a16="http://schemas.microsoft.com/office/drawing/2014/main" id="{00000000-0008-0000-0800-000081010000}"/>
            </a:ext>
          </a:extLst>
        </xdr:cNvPr>
        <xdr:cNvSpPr txBox="1">
          <a:spLocks noChangeArrowheads="1"/>
        </xdr:cNvSpPr>
      </xdr:nvSpPr>
      <xdr:spPr bwMode="auto">
        <a:xfrm>
          <a:off x="4029075" y="182784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1096</a:t>
          </a:r>
        </a:p>
      </xdr:txBody>
    </xdr:sp>
    <xdr:clientData/>
  </xdr:twoCellAnchor>
  <xdr:twoCellAnchor>
    <xdr:from>
      <xdr:col>4</xdr:col>
      <xdr:colOff>304800</xdr:colOff>
      <xdr:row>93</xdr:row>
      <xdr:rowOff>9525</xdr:rowOff>
    </xdr:from>
    <xdr:to>
      <xdr:col>5</xdr:col>
      <xdr:colOff>66675</xdr:colOff>
      <xdr:row>93</xdr:row>
      <xdr:rowOff>180975</xdr:rowOff>
    </xdr:to>
    <xdr:sp macro="" textlink="">
      <xdr:nvSpPr>
        <xdr:cNvPr id="386" name="Text Box 346">
          <a:extLst>
            <a:ext uri="{FF2B5EF4-FFF2-40B4-BE49-F238E27FC236}">
              <a16:creationId xmlns:a16="http://schemas.microsoft.com/office/drawing/2014/main" id="{00000000-0008-0000-0800-000082010000}"/>
            </a:ext>
          </a:extLst>
        </xdr:cNvPr>
        <xdr:cNvSpPr txBox="1">
          <a:spLocks noChangeArrowheads="1"/>
        </xdr:cNvSpPr>
      </xdr:nvSpPr>
      <xdr:spPr bwMode="auto">
        <a:xfrm>
          <a:off x="4029075" y="184880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a:t>
          </a:r>
          <a:r>
            <a:rPr lang="ja-JP" altLang="en-US" sz="1100" b="0" i="0" u="none" strike="noStrike" baseline="0">
              <a:solidFill>
                <a:srgbClr val="0070C0"/>
              </a:solidFill>
              <a:latin typeface="ＭＳ Ｐゴシック"/>
              <a:ea typeface="ＭＳ Ｐゴシック"/>
            </a:rPr>
            <a:t>1112</a:t>
          </a:r>
        </a:p>
      </xdr:txBody>
    </xdr:sp>
    <xdr:clientData/>
  </xdr:twoCellAnchor>
  <xdr:twoCellAnchor>
    <xdr:from>
      <xdr:col>0</xdr:col>
      <xdr:colOff>190500</xdr:colOff>
      <xdr:row>90</xdr:row>
      <xdr:rowOff>28575</xdr:rowOff>
    </xdr:from>
    <xdr:to>
      <xdr:col>1</xdr:col>
      <xdr:colOff>76200</xdr:colOff>
      <xdr:row>90</xdr:row>
      <xdr:rowOff>200025</xdr:rowOff>
    </xdr:to>
    <xdr:sp macro="" textlink="">
      <xdr:nvSpPr>
        <xdr:cNvPr id="387" name="Text Box 692">
          <a:extLst>
            <a:ext uri="{FF2B5EF4-FFF2-40B4-BE49-F238E27FC236}">
              <a16:creationId xmlns:a16="http://schemas.microsoft.com/office/drawing/2014/main" id="{00000000-0008-0000-0800-000083010000}"/>
            </a:ext>
          </a:extLst>
        </xdr:cNvPr>
        <xdr:cNvSpPr txBox="1">
          <a:spLocks noChangeArrowheads="1"/>
        </xdr:cNvSpPr>
      </xdr:nvSpPr>
      <xdr:spPr bwMode="auto">
        <a:xfrm>
          <a:off x="190500" y="1787842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参考１</a:t>
          </a:r>
          <a:endParaRPr lang="en-US" altLang="ja-JP" sz="1100" b="0" i="0" u="none" strike="noStrike" baseline="0">
            <a:solidFill>
              <a:srgbClr val="0070C0"/>
            </a:solidFill>
            <a:latin typeface="ＭＳ Ｐゴシック"/>
            <a:ea typeface="ＭＳ Ｐゴシック"/>
          </a:endParaRPr>
        </a:p>
      </xdr:txBody>
    </xdr:sp>
    <xdr:clientData/>
  </xdr:twoCellAnchor>
  <xdr:twoCellAnchor>
    <xdr:from>
      <xdr:col>0</xdr:col>
      <xdr:colOff>190500</xdr:colOff>
      <xdr:row>91</xdr:row>
      <xdr:rowOff>28575</xdr:rowOff>
    </xdr:from>
    <xdr:to>
      <xdr:col>1</xdr:col>
      <xdr:colOff>76200</xdr:colOff>
      <xdr:row>91</xdr:row>
      <xdr:rowOff>200025</xdr:rowOff>
    </xdr:to>
    <xdr:sp macro="" textlink="">
      <xdr:nvSpPr>
        <xdr:cNvPr id="388" name="Text Box 693">
          <a:extLst>
            <a:ext uri="{FF2B5EF4-FFF2-40B4-BE49-F238E27FC236}">
              <a16:creationId xmlns:a16="http://schemas.microsoft.com/office/drawing/2014/main" id="{00000000-0008-0000-0800-000084010000}"/>
            </a:ext>
          </a:extLst>
        </xdr:cNvPr>
        <xdr:cNvSpPr txBox="1">
          <a:spLocks noChangeArrowheads="1"/>
        </xdr:cNvSpPr>
      </xdr:nvSpPr>
      <xdr:spPr bwMode="auto">
        <a:xfrm>
          <a:off x="190500" y="18087975"/>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参考２</a:t>
          </a:r>
          <a:endParaRPr lang="en-US" altLang="ja-JP"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92</xdr:row>
      <xdr:rowOff>36658</xdr:rowOff>
    </xdr:from>
    <xdr:to>
      <xdr:col>1</xdr:col>
      <xdr:colOff>72736</xdr:colOff>
      <xdr:row>92</xdr:row>
      <xdr:rowOff>208108</xdr:rowOff>
    </xdr:to>
    <xdr:sp macro="" textlink="">
      <xdr:nvSpPr>
        <xdr:cNvPr id="389" name="Text Box 692">
          <a:extLst>
            <a:ext uri="{FF2B5EF4-FFF2-40B4-BE49-F238E27FC236}">
              <a16:creationId xmlns:a16="http://schemas.microsoft.com/office/drawing/2014/main" id="{00000000-0008-0000-0800-000085010000}"/>
            </a:ext>
          </a:extLst>
        </xdr:cNvPr>
        <xdr:cNvSpPr txBox="1">
          <a:spLocks noChangeArrowheads="1"/>
        </xdr:cNvSpPr>
      </xdr:nvSpPr>
      <xdr:spPr bwMode="auto">
        <a:xfrm>
          <a:off x="187036" y="18305608"/>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参考５</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twoCellAnchor>
    <xdr:from>
      <xdr:col>0</xdr:col>
      <xdr:colOff>187036</xdr:colOff>
      <xdr:row>93</xdr:row>
      <xdr:rowOff>36657</xdr:rowOff>
    </xdr:from>
    <xdr:to>
      <xdr:col>1</xdr:col>
      <xdr:colOff>72736</xdr:colOff>
      <xdr:row>93</xdr:row>
      <xdr:rowOff>208107</xdr:rowOff>
    </xdr:to>
    <xdr:sp macro="" textlink="">
      <xdr:nvSpPr>
        <xdr:cNvPr id="390" name="Text Box 693">
          <a:extLst>
            <a:ext uri="{FF2B5EF4-FFF2-40B4-BE49-F238E27FC236}">
              <a16:creationId xmlns:a16="http://schemas.microsoft.com/office/drawing/2014/main" id="{00000000-0008-0000-0800-000086010000}"/>
            </a:ext>
          </a:extLst>
        </xdr:cNvPr>
        <xdr:cNvSpPr txBox="1">
          <a:spLocks noChangeArrowheads="1"/>
        </xdr:cNvSpPr>
      </xdr:nvSpPr>
      <xdr:spPr bwMode="auto">
        <a:xfrm>
          <a:off x="187036" y="18515157"/>
          <a:ext cx="72390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ゴシック"/>
              <a:ea typeface="ＭＳ Ｐゴシック"/>
            </a:rPr>
            <a:t>参考６</a:t>
          </a:r>
          <a:endParaRPr lang="en-US" altLang="ja-JP" sz="1100" b="0" i="0" u="none" strike="noStrike" baseline="0">
            <a:solidFill>
              <a:srgbClr val="0070C0"/>
            </a:solidFill>
            <a:latin typeface="ＭＳ Ｐゴシック"/>
            <a:ea typeface="ＭＳ Ｐゴシック"/>
          </a:endParaRPr>
        </a:p>
        <a:p>
          <a:pPr algn="l" rtl="0">
            <a:defRPr sz="1000"/>
          </a:pPr>
          <a:endParaRPr lang="ja-JP" altLang="en-US" sz="1100" b="0" i="0" u="none" strike="noStrike" baseline="0">
            <a:solidFill>
              <a:srgbClr val="0070C0"/>
            </a:solidFill>
            <a:latin typeface="ＭＳ Ｐゴシック"/>
            <a:ea typeface="ＭＳ Ｐゴシック"/>
          </a:endParaRPr>
        </a:p>
      </xdr:txBody>
    </xdr:sp>
    <xdr:clientData/>
  </xdr:twoCellAnchor>
  <xdr:oneCellAnchor>
    <xdr:from>
      <xdr:col>2</xdr:col>
      <xdr:colOff>625929</xdr:colOff>
      <xdr:row>9</xdr:row>
      <xdr:rowOff>98328</xdr:rowOff>
    </xdr:from>
    <xdr:ext cx="2032000" cy="522413"/>
    <xdr:sp macro="" textlink="">
      <xdr:nvSpPr>
        <xdr:cNvPr id="217" name="吹き出し: 角を丸めた四角形 17">
          <a:extLst>
            <a:ext uri="{FF2B5EF4-FFF2-40B4-BE49-F238E27FC236}">
              <a16:creationId xmlns:a16="http://schemas.microsoft.com/office/drawing/2014/main" id="{00000000-0008-0000-0800-0000D9000000}"/>
            </a:ext>
          </a:extLst>
        </xdr:cNvPr>
        <xdr:cNvSpPr/>
      </xdr:nvSpPr>
      <xdr:spPr bwMode="auto">
        <a:xfrm>
          <a:off x="2426154" y="1984278"/>
          <a:ext cx="2032000" cy="522413"/>
        </a:xfrm>
        <a:prstGeom prst="wedgeRoundRectCallout">
          <a:avLst>
            <a:gd name="adj1" fmla="val -62151"/>
            <a:gd name="adj2" fmla="val -306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11</xdr:col>
      <xdr:colOff>934357</xdr:colOff>
      <xdr:row>3</xdr:row>
      <xdr:rowOff>186341</xdr:rowOff>
    </xdr:from>
    <xdr:ext cx="1905873" cy="522413"/>
    <xdr:sp macro="" textlink="">
      <xdr:nvSpPr>
        <xdr:cNvPr id="219" name="吹き出し: 角を丸めた四角形 12">
          <a:extLst>
            <a:ext uri="{FF2B5EF4-FFF2-40B4-BE49-F238E27FC236}">
              <a16:creationId xmlns:a16="http://schemas.microsoft.com/office/drawing/2014/main" id="{00000000-0008-0000-0800-0000DB000000}"/>
            </a:ext>
          </a:extLst>
        </xdr:cNvPr>
        <xdr:cNvSpPr/>
      </xdr:nvSpPr>
      <xdr:spPr bwMode="auto">
        <a:xfrm>
          <a:off x="11665857" y="830412"/>
          <a:ext cx="1905873" cy="522413"/>
        </a:xfrm>
        <a:prstGeom prst="wedgeRoundRectCallout">
          <a:avLst>
            <a:gd name="adj1" fmla="val -48093"/>
            <a:gd name="adj2" fmla="val 206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twoCellAnchor>
    <xdr:from>
      <xdr:col>10</xdr:col>
      <xdr:colOff>235857</xdr:colOff>
      <xdr:row>0</xdr:row>
      <xdr:rowOff>99785</xdr:rowOff>
    </xdr:from>
    <xdr:to>
      <xdr:col>11</xdr:col>
      <xdr:colOff>182710</xdr:colOff>
      <xdr:row>1</xdr:row>
      <xdr:rowOff>157095</xdr:rowOff>
    </xdr:to>
    <xdr:sp macro="" textlink="">
      <xdr:nvSpPr>
        <xdr:cNvPr id="393" name="吹き出し: 角を丸めた四角形 13">
          <a:extLst>
            <a:ext uri="{FF2B5EF4-FFF2-40B4-BE49-F238E27FC236}">
              <a16:creationId xmlns:a16="http://schemas.microsoft.com/office/drawing/2014/main" id="{00000000-0008-0000-0800-000089010000}"/>
            </a:ext>
          </a:extLst>
        </xdr:cNvPr>
        <xdr:cNvSpPr/>
      </xdr:nvSpPr>
      <xdr:spPr bwMode="auto">
        <a:xfrm>
          <a:off x="10008507" y="99785"/>
          <a:ext cx="908878" cy="266860"/>
        </a:xfrm>
        <a:prstGeom prst="wedgeRoundRectCallout">
          <a:avLst>
            <a:gd name="adj1" fmla="val -71734"/>
            <a:gd name="adj2" fmla="val 396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oneCellAnchor>
    <xdr:from>
      <xdr:col>12</xdr:col>
      <xdr:colOff>108858</xdr:colOff>
      <xdr:row>30</xdr:row>
      <xdr:rowOff>53067</xdr:rowOff>
    </xdr:from>
    <xdr:ext cx="1939017" cy="522413"/>
    <xdr:sp macro="" textlink="">
      <xdr:nvSpPr>
        <xdr:cNvPr id="394" name="吹き出し: 角を丸めた四角形 14">
          <a:extLst>
            <a:ext uri="{FF2B5EF4-FFF2-40B4-BE49-F238E27FC236}">
              <a16:creationId xmlns:a16="http://schemas.microsoft.com/office/drawing/2014/main" id="{00000000-0008-0000-0800-00008A010000}"/>
            </a:ext>
          </a:extLst>
        </xdr:cNvPr>
        <xdr:cNvSpPr/>
      </xdr:nvSpPr>
      <xdr:spPr bwMode="auto">
        <a:xfrm>
          <a:off x="11964682" y="6507655"/>
          <a:ext cx="1939017" cy="522413"/>
        </a:xfrm>
        <a:prstGeom prst="wedgeRoundRectCallout">
          <a:avLst>
            <a:gd name="adj1" fmla="val 43449"/>
            <a:gd name="adj2" fmla="val -1582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14</xdr:col>
      <xdr:colOff>580571</xdr:colOff>
      <xdr:row>48</xdr:row>
      <xdr:rowOff>21547</xdr:rowOff>
    </xdr:from>
    <xdr:ext cx="2305782" cy="783619"/>
    <xdr:sp macro="" textlink="">
      <xdr:nvSpPr>
        <xdr:cNvPr id="395" name="吹き出し: 角を丸めた四角形 15">
          <a:extLst>
            <a:ext uri="{FF2B5EF4-FFF2-40B4-BE49-F238E27FC236}">
              <a16:creationId xmlns:a16="http://schemas.microsoft.com/office/drawing/2014/main" id="{00000000-0008-0000-0800-00008B010000}"/>
            </a:ext>
          </a:extLst>
        </xdr:cNvPr>
        <xdr:cNvSpPr/>
      </xdr:nvSpPr>
      <xdr:spPr bwMode="auto">
        <a:xfrm>
          <a:off x="14332857" y="11016118"/>
          <a:ext cx="2305782" cy="783619"/>
        </a:xfrm>
        <a:prstGeom prst="wedgeRoundRectCallout">
          <a:avLst>
            <a:gd name="adj1" fmla="val -68746"/>
            <a:gd name="adj2" fmla="val 681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843642</xdr:colOff>
      <xdr:row>53</xdr:row>
      <xdr:rowOff>123099</xdr:rowOff>
    </xdr:from>
    <xdr:ext cx="1955694" cy="783619"/>
    <xdr:sp macro="" textlink="">
      <xdr:nvSpPr>
        <xdr:cNvPr id="396" name="吹き出し: 角を丸めた四角形 16">
          <a:extLst>
            <a:ext uri="{FF2B5EF4-FFF2-40B4-BE49-F238E27FC236}">
              <a16:creationId xmlns:a16="http://schemas.microsoft.com/office/drawing/2014/main" id="{00000000-0008-0000-0800-00008C010000}"/>
            </a:ext>
          </a:extLst>
        </xdr:cNvPr>
        <xdr:cNvSpPr/>
      </xdr:nvSpPr>
      <xdr:spPr bwMode="auto">
        <a:xfrm>
          <a:off x="14595928" y="12206242"/>
          <a:ext cx="1955694" cy="783619"/>
        </a:xfrm>
        <a:prstGeom prst="wedgeRoundRectCallout">
          <a:avLst>
            <a:gd name="adj1" fmla="val -85500"/>
            <a:gd name="adj2" fmla="val 3163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twoCellAnchor>
    <xdr:from>
      <xdr:col>13</xdr:col>
      <xdr:colOff>761999</xdr:colOff>
      <xdr:row>0</xdr:row>
      <xdr:rowOff>108857</xdr:rowOff>
    </xdr:from>
    <xdr:to>
      <xdr:col>16</xdr:col>
      <xdr:colOff>1088366</xdr:colOff>
      <xdr:row>4</xdr:row>
      <xdr:rowOff>40449</xdr:rowOff>
    </xdr:to>
    <xdr:sp macro="" textlink="">
      <xdr:nvSpPr>
        <xdr:cNvPr id="330" name="四角形: 角を丸くする 11">
          <a:extLst>
            <a:ext uri="{FF2B5EF4-FFF2-40B4-BE49-F238E27FC236}">
              <a16:creationId xmlns:a16="http://schemas.microsoft.com/office/drawing/2014/main" id="{00000000-0008-0000-0800-00004A010000}"/>
            </a:ext>
          </a:extLst>
        </xdr:cNvPr>
        <xdr:cNvSpPr/>
      </xdr:nvSpPr>
      <xdr:spPr>
        <a:xfrm>
          <a:off x="13607142" y="108857"/>
          <a:ext cx="3333545" cy="748021"/>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5</xdr:col>
      <xdr:colOff>571499</xdr:colOff>
      <xdr:row>35</xdr:row>
      <xdr:rowOff>176892</xdr:rowOff>
    </xdr:from>
    <xdr:to>
      <xdr:col>14</xdr:col>
      <xdr:colOff>819828</xdr:colOff>
      <xdr:row>44</xdr:row>
      <xdr:rowOff>91628</xdr:rowOff>
    </xdr:to>
    <xdr:sp macro="" textlink="">
      <xdr:nvSpPr>
        <xdr:cNvPr id="403" name="吹き出し: 角を丸めた四角形 15">
          <a:extLst>
            <a:ext uri="{FF2B5EF4-FFF2-40B4-BE49-F238E27FC236}">
              <a16:creationId xmlns:a16="http://schemas.microsoft.com/office/drawing/2014/main" id="{00000000-0008-0000-0800-000093010000}"/>
            </a:ext>
          </a:extLst>
        </xdr:cNvPr>
        <xdr:cNvSpPr/>
      </xdr:nvSpPr>
      <xdr:spPr bwMode="auto">
        <a:xfrm>
          <a:off x="5279570" y="7619999"/>
          <a:ext cx="9351508" cy="2119093"/>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lvl="0"/>
          <a:r>
            <a:rPr lang="ja-JP" altLang="en-US" sz="1100">
              <a:solidFill>
                <a:sysClr val="windowText" lastClr="000000"/>
              </a:solidFill>
              <a:effectLst/>
              <a:latin typeface="+mn-lt"/>
              <a:ea typeface="+mn-ea"/>
              <a:cs typeface="+mn-cs"/>
            </a:rPr>
            <a:t>枠内は下記の</a:t>
          </a:r>
          <a:r>
            <a:rPr lang="ja-JP" altLang="ja-JP" sz="1100">
              <a:effectLst/>
              <a:latin typeface="+mn-lt"/>
              <a:ea typeface="+mn-ea"/>
              <a:cs typeface="+mn-cs"/>
            </a:rPr>
            <a:t>④⑤の補足である。</a:t>
          </a:r>
          <a:r>
            <a:rPr lang="ja-JP" altLang="en-US" sz="1100">
              <a:effectLst/>
              <a:latin typeface="+mn-lt"/>
              <a:ea typeface="+mn-ea"/>
              <a:cs typeface="+mn-cs"/>
            </a:rPr>
            <a:t>枠内の</a:t>
          </a:r>
          <a:r>
            <a:rPr lang="ja-JP" altLang="en-US" sz="1100">
              <a:solidFill>
                <a:sysClr val="windowText" lastClr="000000"/>
              </a:solidFill>
              <a:effectLst/>
              <a:latin typeface="+mn-lt"/>
              <a:ea typeface="+mn-ea"/>
              <a:cs typeface="+mn-cs"/>
            </a:rPr>
            <a:t>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ja-JP" altLang="en-US" sz="1100">
              <a:effectLst/>
              <a:latin typeface="+mn-lt"/>
              <a:ea typeface="+mn-ea"/>
              <a:cs typeface="+mn-cs"/>
            </a:rPr>
            <a:t>（</a:t>
          </a:r>
          <a:r>
            <a:rPr lang="en-US" altLang="ja-JP" sz="1100">
              <a:effectLst/>
              <a:latin typeface="+mn-lt"/>
              <a:ea typeface="+mn-ea"/>
              <a:cs typeface="+mn-cs"/>
            </a:rPr>
            <a:t>X57</a:t>
          </a:r>
          <a:r>
            <a:rPr lang="ja-JP" altLang="en-US"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twoCellAnchor>
  <xdr:twoCellAnchor>
    <xdr:from>
      <xdr:col>5</xdr:col>
      <xdr:colOff>40821</xdr:colOff>
      <xdr:row>40</xdr:row>
      <xdr:rowOff>11796</xdr:rowOff>
    </xdr:from>
    <xdr:to>
      <xdr:col>5</xdr:col>
      <xdr:colOff>571499</xdr:colOff>
      <xdr:row>43</xdr:row>
      <xdr:rowOff>176893</xdr:rowOff>
    </xdr:to>
    <xdr:cxnSp macro="">
      <xdr:nvCxnSpPr>
        <xdr:cNvPr id="404" name="直線矢印コネクタ 403">
          <a:extLst>
            <a:ext uri="{FF2B5EF4-FFF2-40B4-BE49-F238E27FC236}">
              <a16:creationId xmlns:a16="http://schemas.microsoft.com/office/drawing/2014/main" id="{00000000-0008-0000-0800-000094010000}"/>
            </a:ext>
          </a:extLst>
        </xdr:cNvPr>
        <xdr:cNvCxnSpPr>
          <a:cxnSpLocks/>
          <a:stCxn id="403" idx="1"/>
        </xdr:cNvCxnSpPr>
      </xdr:nvCxnSpPr>
      <xdr:spPr>
        <a:xfrm flipH="1">
          <a:off x="4748892" y="8679546"/>
          <a:ext cx="530678" cy="8998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762000</xdr:colOff>
      <xdr:row>24</xdr:row>
      <xdr:rowOff>143997</xdr:rowOff>
    </xdr:from>
    <xdr:to>
      <xdr:col>14</xdr:col>
      <xdr:colOff>676647</xdr:colOff>
      <xdr:row>28</xdr:row>
      <xdr:rowOff>188449</xdr:rowOff>
    </xdr:to>
    <xdr:sp macro="" textlink="">
      <xdr:nvSpPr>
        <xdr:cNvPr id="398" name="吹き出し: 角を丸めた四角形 15">
          <a:extLst>
            <a:ext uri="{FF2B5EF4-FFF2-40B4-BE49-F238E27FC236}">
              <a16:creationId xmlns:a16="http://schemas.microsoft.com/office/drawing/2014/main" id="{00000000-0008-0000-0800-00008E010000}"/>
            </a:ext>
          </a:extLst>
        </xdr:cNvPr>
        <xdr:cNvSpPr/>
      </xdr:nvSpPr>
      <xdr:spPr bwMode="auto">
        <a:xfrm>
          <a:off x="12617824" y="5253879"/>
          <a:ext cx="1842058" cy="896099"/>
        </a:xfrm>
        <a:prstGeom prst="wedgeRoundRectCallout">
          <a:avLst>
            <a:gd name="adj1" fmla="val -96974"/>
            <a:gd name="adj2" fmla="val 7415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twoCellAnchor>
  <xdr:twoCellAnchor>
    <xdr:from>
      <xdr:col>12</xdr:col>
      <xdr:colOff>762000</xdr:colOff>
      <xdr:row>24</xdr:row>
      <xdr:rowOff>143997</xdr:rowOff>
    </xdr:from>
    <xdr:to>
      <xdr:col>14</xdr:col>
      <xdr:colOff>676647</xdr:colOff>
      <xdr:row>28</xdr:row>
      <xdr:rowOff>188449</xdr:rowOff>
    </xdr:to>
    <xdr:sp macro="" textlink="">
      <xdr:nvSpPr>
        <xdr:cNvPr id="397" name="吹き出し: 角を丸めた四角形 15">
          <a:extLst>
            <a:ext uri="{FF2B5EF4-FFF2-40B4-BE49-F238E27FC236}">
              <a16:creationId xmlns:a16="http://schemas.microsoft.com/office/drawing/2014/main" id="{00000000-0008-0000-0800-00008D010000}"/>
            </a:ext>
          </a:extLst>
        </xdr:cNvPr>
        <xdr:cNvSpPr/>
      </xdr:nvSpPr>
      <xdr:spPr bwMode="auto">
        <a:xfrm>
          <a:off x="12617824" y="5253879"/>
          <a:ext cx="1842058" cy="896099"/>
        </a:xfrm>
        <a:prstGeom prst="wedgeRoundRectCallout">
          <a:avLst>
            <a:gd name="adj1" fmla="val -98528"/>
            <a:gd name="adj2" fmla="val 4389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twoCellAnchor>
  <xdr:twoCellAnchor>
    <xdr:from>
      <xdr:col>9</xdr:col>
      <xdr:colOff>265392</xdr:colOff>
      <xdr:row>11</xdr:row>
      <xdr:rowOff>17746</xdr:rowOff>
    </xdr:from>
    <xdr:to>
      <xdr:col>10</xdr:col>
      <xdr:colOff>36792</xdr:colOff>
      <xdr:row>11</xdr:row>
      <xdr:rowOff>179671</xdr:rowOff>
    </xdr:to>
    <xdr:sp macro="" textlink="">
      <xdr:nvSpPr>
        <xdr:cNvPr id="402" name="Text Box 355">
          <a:extLst>
            <a:ext uri="{FF2B5EF4-FFF2-40B4-BE49-F238E27FC236}">
              <a16:creationId xmlns:a16="http://schemas.microsoft.com/office/drawing/2014/main" id="{00000000-0008-0000-0800-000092010000}"/>
            </a:ext>
          </a:extLst>
        </xdr:cNvPr>
        <xdr:cNvSpPr txBox="1">
          <a:spLocks noChangeArrowheads="1"/>
        </xdr:cNvSpPr>
      </xdr:nvSpPr>
      <xdr:spPr bwMode="auto">
        <a:xfrm>
          <a:off x="9028392" y="2385922"/>
          <a:ext cx="742576"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Ｐゴシック"/>
              <a:ea typeface="ＭＳ Ｐゴシック"/>
            </a:rPr>
            <a:t>X1309</a:t>
          </a:r>
          <a:endParaRPr lang="ja-JP" altLang="en-US" sz="1100" b="0" i="0" u="none" strike="noStrike" baseline="0">
            <a:solidFill>
              <a:srgbClr val="0070C0"/>
            </a:solidFill>
            <a:latin typeface="ＭＳ Ｐゴシック"/>
            <a:ea typeface="ＭＳ Ｐゴシック"/>
          </a:endParaRPr>
        </a:p>
      </xdr:txBody>
    </xdr:sp>
    <xdr:clientData/>
  </xdr:twoCellAnchor>
  <xdr:oneCellAnchor>
    <xdr:from>
      <xdr:col>0</xdr:col>
      <xdr:colOff>247650</xdr:colOff>
      <xdr:row>62</xdr:row>
      <xdr:rowOff>171449</xdr:rowOff>
    </xdr:from>
    <xdr:ext cx="4781549" cy="1092607"/>
    <xdr:sp macro="" textlink="">
      <xdr:nvSpPr>
        <xdr:cNvPr id="412" name="四角形吹き出し 411">
          <a:extLst>
            <a:ext uri="{FF2B5EF4-FFF2-40B4-BE49-F238E27FC236}">
              <a16:creationId xmlns:a16="http://schemas.microsoft.com/office/drawing/2014/main" id="{00000000-0008-0000-0800-00009C010000}"/>
            </a:ext>
          </a:extLst>
        </xdr:cNvPr>
        <xdr:cNvSpPr/>
      </xdr:nvSpPr>
      <xdr:spPr>
        <a:xfrm>
          <a:off x="247650" y="13887449"/>
          <a:ext cx="4781549" cy="1092607"/>
        </a:xfrm>
        <a:prstGeom prst="wedgeRectCallout">
          <a:avLst>
            <a:gd name="adj1" fmla="val -46621"/>
            <a:gd name="adj2" fmla="val -72288"/>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lnSpc>
              <a:spcPts val="1320"/>
            </a:lnSpc>
          </a:pPr>
          <a:r>
            <a:rPr kumimoji="1" lang="en-US" altLang="ja-JP" sz="1100">
              <a:solidFill>
                <a:sysClr val="windowText" lastClr="000000"/>
              </a:solidFill>
            </a:rPr>
            <a:t>2022/08</a:t>
          </a:r>
          <a:r>
            <a:rPr kumimoji="1" lang="en-US" altLang="ja-JP" sz="1100">
              <a:solidFill>
                <a:schemeClr val="tx1"/>
              </a:solidFill>
            </a:rPr>
            <a:t>/04</a:t>
          </a:r>
          <a:r>
            <a:rPr kumimoji="1" lang="ja-JP" altLang="en-US" sz="1100">
              <a:solidFill>
                <a:schemeClr val="tx1"/>
              </a:solidFill>
            </a:rPr>
            <a:t>国税庁との打ち合わせ　</a:t>
          </a:r>
          <a:r>
            <a:rPr kumimoji="1" lang="en-US" altLang="ja-JP" sz="1100">
              <a:solidFill>
                <a:schemeClr val="tx1"/>
              </a:solidFill>
            </a:rPr>
            <a:t>ABCD</a:t>
          </a:r>
          <a:r>
            <a:rPr kumimoji="1" lang="ja-JP" altLang="en-US" sz="1100">
              <a:solidFill>
                <a:schemeClr val="tx1"/>
              </a:solidFill>
            </a:rPr>
            <a:t>方式共通</a:t>
          </a:r>
          <a:endParaRPr kumimoji="1" lang="en-US" altLang="ja-JP" sz="1100">
            <a:solidFill>
              <a:schemeClr val="tx1"/>
            </a:solidFill>
          </a:endParaRPr>
        </a:p>
        <a:p>
          <a:pPr algn="l">
            <a:lnSpc>
              <a:spcPts val="1320"/>
            </a:lnSpc>
          </a:pPr>
          <a:r>
            <a:rPr lang="ja-JP" altLang="en-US" sz="1100" b="0" i="0" u="none" strike="noStrike">
              <a:solidFill>
                <a:schemeClr val="tx1"/>
              </a:solidFill>
              <a:effectLst/>
              <a:latin typeface="+mn-lt"/>
              <a:ea typeface="+mn-ea"/>
              <a:cs typeface="+mn-cs"/>
            </a:rPr>
            <a:t>インボイス対応では</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精算時</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最終が分かる出来高金額および消費税額を明示のこと</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よって</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以下の語句修正を提案する</a:t>
          </a:r>
          <a:r>
            <a:rPr lang="en-US" altLang="ja-JP" sz="1100" b="0" i="0" u="none" strike="noStrike">
              <a:solidFill>
                <a:schemeClr val="tx1"/>
              </a:solidFill>
              <a:effectLst/>
              <a:latin typeface="+mn-lt"/>
              <a:ea typeface="+mn-ea"/>
              <a:cs typeface="+mn-cs"/>
            </a:rPr>
            <a:t>｡</a:t>
          </a:r>
          <a:r>
            <a:rPr lang="ja-JP" altLang="en-US" sz="1100" b="0" i="0" u="none" strike="noStrike">
              <a:solidFill>
                <a:schemeClr val="lt1"/>
              </a:solidFill>
              <a:effectLst/>
              <a:latin typeface="+mn-lt"/>
              <a:ea typeface="+mn-ea"/>
              <a:cs typeface="+mn-cs"/>
            </a:rPr>
            <a:t>未</a:t>
          </a:r>
          <a:r>
            <a:rPr lang="ja-JP" altLang="en-US"/>
            <a:t> </a:t>
          </a:r>
          <a:endParaRPr lang="en-US" altLang="ja-JP"/>
        </a:p>
        <a:p>
          <a:pPr algn="l">
            <a:lnSpc>
              <a:spcPts val="1320"/>
            </a:lnSpc>
          </a:pPr>
          <a:r>
            <a:rPr kumimoji="1" lang="ja-JP" altLang="en-US" sz="1100">
              <a:solidFill>
                <a:schemeClr val="tx1"/>
              </a:solidFill>
            </a:rPr>
            <a:t>参考</a:t>
          </a:r>
          <a:r>
            <a:rPr kumimoji="1" lang="en-US" altLang="ja-JP" sz="1100">
              <a:solidFill>
                <a:schemeClr val="tx1"/>
              </a:solidFill>
            </a:rPr>
            <a:t>1</a:t>
          </a:r>
          <a:r>
            <a:rPr kumimoji="1" lang="ja-JP" altLang="en-US" sz="1100">
              <a:solidFill>
                <a:schemeClr val="tx1"/>
              </a:solidFill>
            </a:rPr>
            <a:t>　税抜合意清算出来高金額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&gt;</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精算後税抜出来高金額</a:t>
          </a:r>
          <a:endParaRPr kumimoji="1" lang="en-US" altLang="ja-JP" sz="1100">
            <a:solidFill>
              <a:schemeClr val="tx1"/>
            </a:solidFill>
          </a:endParaRPr>
        </a:p>
        <a:p>
          <a:pPr marL="0" marR="0" lvl="0" indent="0" algn="l" defTabSz="914400" eaLnBrk="1" fontAlgn="auto" latinLnBrk="0" hangingPunct="1">
            <a:lnSpc>
              <a:spcPts val="132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参考</a:t>
          </a:r>
          <a:r>
            <a:rPr kumimoji="1" lang="en-US" altLang="ja-JP" sz="1100">
              <a:solidFill>
                <a:schemeClr val="tx1"/>
              </a:solidFill>
              <a:effectLst/>
              <a:latin typeface="+mn-lt"/>
              <a:ea typeface="+mn-ea"/>
              <a:cs typeface="+mn-cs"/>
            </a:rPr>
            <a:t>3</a:t>
          </a:r>
          <a:r>
            <a:rPr kumimoji="1" lang="ja-JP" altLang="ja-JP" sz="1100">
              <a:solidFill>
                <a:schemeClr val="tx1"/>
              </a:solidFill>
              <a:effectLst/>
              <a:latin typeface="+mn-lt"/>
              <a:ea typeface="+mn-ea"/>
              <a:cs typeface="+mn-cs"/>
            </a:rPr>
            <a:t>　税</a:t>
          </a:r>
          <a:r>
            <a:rPr kumimoji="1" lang="ja-JP" altLang="en-US" sz="1100">
              <a:solidFill>
                <a:schemeClr val="tx1"/>
              </a:solidFill>
              <a:effectLst/>
              <a:latin typeface="+mn-lt"/>
              <a:ea typeface="+mn-ea"/>
              <a:cs typeface="+mn-cs"/>
            </a:rPr>
            <a:t>込</a:t>
          </a:r>
          <a:r>
            <a:rPr kumimoji="1" lang="ja-JP" altLang="ja-JP" sz="1100">
              <a:solidFill>
                <a:schemeClr val="tx1"/>
              </a:solidFill>
              <a:effectLst/>
              <a:latin typeface="+mn-lt"/>
              <a:ea typeface="+mn-ea"/>
              <a:cs typeface="+mn-cs"/>
            </a:rPr>
            <a:t>合意清算出来高金額　</a:t>
          </a:r>
          <a:r>
            <a:rPr kumimoji="1" lang="en-US" altLang="ja-JP" sz="1100">
              <a:solidFill>
                <a:schemeClr val="tx1"/>
              </a:solidFill>
              <a:effectLst/>
              <a:latin typeface="+mn-lt"/>
              <a:ea typeface="+mn-ea"/>
              <a:cs typeface="+mn-cs"/>
            </a:rPr>
            <a:t>&gt;</a:t>
          </a:r>
          <a:r>
            <a:rPr kumimoji="1" lang="ja-JP" altLang="ja-JP" sz="1100">
              <a:solidFill>
                <a:schemeClr val="tx1"/>
              </a:solidFill>
              <a:effectLst/>
              <a:latin typeface="+mn-lt"/>
              <a:ea typeface="+mn-ea"/>
              <a:cs typeface="+mn-cs"/>
            </a:rPr>
            <a:t>　精算後税</a:t>
          </a:r>
          <a:r>
            <a:rPr kumimoji="1" lang="ja-JP" altLang="en-US" sz="1100">
              <a:solidFill>
                <a:schemeClr val="tx1"/>
              </a:solidFill>
              <a:effectLst/>
              <a:latin typeface="+mn-lt"/>
              <a:ea typeface="+mn-ea"/>
              <a:cs typeface="+mn-cs"/>
            </a:rPr>
            <a:t>込</a:t>
          </a:r>
          <a:r>
            <a:rPr kumimoji="1" lang="ja-JP" altLang="ja-JP" sz="1100">
              <a:solidFill>
                <a:schemeClr val="tx1"/>
              </a:solidFill>
              <a:effectLst/>
              <a:latin typeface="+mn-lt"/>
              <a:ea typeface="+mn-ea"/>
              <a:cs typeface="+mn-cs"/>
            </a:rPr>
            <a:t>出来高金額</a:t>
          </a:r>
          <a:endParaRPr lang="ja-JP" altLang="ja-JP">
            <a:solidFill>
              <a:schemeClr val="tx1"/>
            </a:solidFill>
            <a:effectLst/>
          </a:endParaRPr>
        </a:p>
        <a:p>
          <a:pPr algn="l">
            <a:lnSpc>
              <a:spcPts val="1320"/>
            </a:lnSpc>
          </a:pPr>
          <a:r>
            <a:rPr kumimoji="1" lang="ja-JP" altLang="ja-JP" sz="1100">
              <a:solidFill>
                <a:schemeClr val="tx1"/>
              </a:solidFill>
              <a:effectLst/>
              <a:latin typeface="+mn-lt"/>
              <a:ea typeface="+mn-ea"/>
              <a:cs typeface="+mn-cs"/>
            </a:rPr>
            <a:t>参考</a:t>
          </a:r>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　合意清算</a:t>
          </a:r>
          <a:r>
            <a:rPr kumimoji="1" lang="ja-JP" altLang="en-US" sz="1100">
              <a:solidFill>
                <a:schemeClr val="tx1"/>
              </a:solidFill>
              <a:effectLst/>
              <a:latin typeface="+mn-lt"/>
              <a:ea typeface="+mn-ea"/>
              <a:cs typeface="+mn-cs"/>
            </a:rPr>
            <a:t>消費税額　　　　</a:t>
          </a:r>
          <a:r>
            <a:rPr kumimoji="1" lang="en-US" altLang="ja-JP" sz="1100">
              <a:solidFill>
                <a:schemeClr val="tx1"/>
              </a:solidFill>
              <a:effectLst/>
              <a:latin typeface="+mn-lt"/>
              <a:ea typeface="+mn-ea"/>
              <a:cs typeface="+mn-cs"/>
            </a:rPr>
            <a:t>&gt;</a:t>
          </a:r>
          <a:r>
            <a:rPr kumimoji="1" lang="ja-JP" altLang="en-US" sz="1100">
              <a:solidFill>
                <a:schemeClr val="tx1"/>
              </a:solidFill>
              <a:effectLst/>
              <a:latin typeface="+mn-lt"/>
              <a:ea typeface="+mn-ea"/>
              <a:cs typeface="+mn-cs"/>
            </a:rPr>
            <a:t>　精算後</a:t>
          </a:r>
          <a:r>
            <a:rPr kumimoji="1" lang="ja-JP" altLang="ja-JP" sz="1100">
              <a:solidFill>
                <a:schemeClr val="tx1"/>
              </a:solidFill>
              <a:effectLst/>
              <a:latin typeface="+mn-lt"/>
              <a:ea typeface="+mn-ea"/>
              <a:cs typeface="+mn-cs"/>
            </a:rPr>
            <a:t>出来高消費税額</a:t>
          </a:r>
          <a:endParaRPr kumimoji="1" lang="ja-JP" altLang="en-US" sz="1100">
            <a:solidFill>
              <a:schemeClr val="tx1"/>
            </a:solidFill>
          </a:endParaRPr>
        </a:p>
      </xdr:txBody>
    </xdr:sp>
    <xdr:clientData/>
  </xdr:oneCellAnchor>
  <xdr:oneCellAnchor>
    <xdr:from>
      <xdr:col>14</xdr:col>
      <xdr:colOff>587828</xdr:colOff>
      <xdr:row>48</xdr:row>
      <xdr:rowOff>19733</xdr:rowOff>
    </xdr:from>
    <xdr:ext cx="2305782" cy="783619"/>
    <xdr:sp macro="" textlink="">
      <xdr:nvSpPr>
        <xdr:cNvPr id="28" name="吹き出し: 角を丸めた四角形 15">
          <a:extLst>
            <a:ext uri="{FF2B5EF4-FFF2-40B4-BE49-F238E27FC236}">
              <a16:creationId xmlns:a16="http://schemas.microsoft.com/office/drawing/2014/main" id="{00000000-0008-0000-0800-00001C000000}"/>
            </a:ext>
          </a:extLst>
        </xdr:cNvPr>
        <xdr:cNvSpPr/>
      </xdr:nvSpPr>
      <xdr:spPr bwMode="auto">
        <a:xfrm>
          <a:off x="14340114" y="11014304"/>
          <a:ext cx="2305782" cy="783619"/>
        </a:xfrm>
        <a:prstGeom prst="wedgeRoundRectCallout">
          <a:avLst>
            <a:gd name="adj1" fmla="val -71893"/>
            <a:gd name="adj2" fmla="val 15611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580571</xdr:colOff>
      <xdr:row>63</xdr:row>
      <xdr:rowOff>12475</xdr:rowOff>
    </xdr:from>
    <xdr:ext cx="2305782" cy="783619"/>
    <xdr:sp macro="" textlink="">
      <xdr:nvSpPr>
        <xdr:cNvPr id="29" name="吹き出し: 角を丸めた四角形 15">
          <a:extLst>
            <a:ext uri="{FF2B5EF4-FFF2-40B4-BE49-F238E27FC236}">
              <a16:creationId xmlns:a16="http://schemas.microsoft.com/office/drawing/2014/main" id="{00000000-0008-0000-0800-00001D000000}"/>
            </a:ext>
          </a:extLst>
        </xdr:cNvPr>
        <xdr:cNvSpPr/>
      </xdr:nvSpPr>
      <xdr:spPr bwMode="auto">
        <a:xfrm>
          <a:off x="14332857" y="15624404"/>
          <a:ext cx="2305782" cy="783619"/>
        </a:xfrm>
        <a:prstGeom prst="wedgeRoundRectCallout">
          <a:avLst>
            <a:gd name="adj1" fmla="val -68746"/>
            <a:gd name="adj2" fmla="val 681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843642</xdr:colOff>
      <xdr:row>68</xdr:row>
      <xdr:rowOff>114028</xdr:rowOff>
    </xdr:from>
    <xdr:ext cx="1955694" cy="783619"/>
    <xdr:sp macro="" textlink="">
      <xdr:nvSpPr>
        <xdr:cNvPr id="30" name="吹き出し: 角を丸めた四角形 16">
          <a:extLst>
            <a:ext uri="{FF2B5EF4-FFF2-40B4-BE49-F238E27FC236}">
              <a16:creationId xmlns:a16="http://schemas.microsoft.com/office/drawing/2014/main" id="{00000000-0008-0000-0800-00001E000000}"/>
            </a:ext>
          </a:extLst>
        </xdr:cNvPr>
        <xdr:cNvSpPr/>
      </xdr:nvSpPr>
      <xdr:spPr bwMode="auto">
        <a:xfrm>
          <a:off x="14595928" y="16814528"/>
          <a:ext cx="1955694" cy="783619"/>
        </a:xfrm>
        <a:prstGeom prst="wedgeRoundRectCallout">
          <a:avLst>
            <a:gd name="adj1" fmla="val -85500"/>
            <a:gd name="adj2" fmla="val 3163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14</xdr:col>
      <xdr:colOff>587828</xdr:colOff>
      <xdr:row>63</xdr:row>
      <xdr:rowOff>10661</xdr:rowOff>
    </xdr:from>
    <xdr:ext cx="2305782" cy="783619"/>
    <xdr:sp macro="" textlink="">
      <xdr:nvSpPr>
        <xdr:cNvPr id="31" name="吹き出し: 角を丸めた四角形 15">
          <a:extLst>
            <a:ext uri="{FF2B5EF4-FFF2-40B4-BE49-F238E27FC236}">
              <a16:creationId xmlns:a16="http://schemas.microsoft.com/office/drawing/2014/main" id="{00000000-0008-0000-0800-00001F000000}"/>
            </a:ext>
          </a:extLst>
        </xdr:cNvPr>
        <xdr:cNvSpPr/>
      </xdr:nvSpPr>
      <xdr:spPr bwMode="auto">
        <a:xfrm>
          <a:off x="14340114" y="15622590"/>
          <a:ext cx="2305782" cy="783619"/>
        </a:xfrm>
        <a:prstGeom prst="wedgeRoundRectCallout">
          <a:avLst>
            <a:gd name="adj1" fmla="val -71893"/>
            <a:gd name="adj2" fmla="val 15611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580571</xdr:colOff>
      <xdr:row>81</xdr:row>
      <xdr:rowOff>48761</xdr:rowOff>
    </xdr:from>
    <xdr:ext cx="2305782" cy="783619"/>
    <xdr:sp macro="" textlink="">
      <xdr:nvSpPr>
        <xdr:cNvPr id="32" name="吹き出し: 角を丸めた四角形 15">
          <a:extLst>
            <a:ext uri="{FF2B5EF4-FFF2-40B4-BE49-F238E27FC236}">
              <a16:creationId xmlns:a16="http://schemas.microsoft.com/office/drawing/2014/main" id="{00000000-0008-0000-0800-000020000000}"/>
            </a:ext>
          </a:extLst>
        </xdr:cNvPr>
        <xdr:cNvSpPr/>
      </xdr:nvSpPr>
      <xdr:spPr bwMode="auto">
        <a:xfrm>
          <a:off x="14332857" y="19561404"/>
          <a:ext cx="2305782" cy="783619"/>
        </a:xfrm>
        <a:prstGeom prst="wedgeRoundRectCallout">
          <a:avLst>
            <a:gd name="adj1" fmla="val -68746"/>
            <a:gd name="adj2" fmla="val 681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843642</xdr:colOff>
      <xdr:row>86</xdr:row>
      <xdr:rowOff>150314</xdr:rowOff>
    </xdr:from>
    <xdr:ext cx="1955694" cy="783619"/>
    <xdr:sp macro="" textlink="">
      <xdr:nvSpPr>
        <xdr:cNvPr id="33" name="吹き出し: 角を丸めた四角形 16">
          <a:extLst>
            <a:ext uri="{FF2B5EF4-FFF2-40B4-BE49-F238E27FC236}">
              <a16:creationId xmlns:a16="http://schemas.microsoft.com/office/drawing/2014/main" id="{00000000-0008-0000-0800-000021000000}"/>
            </a:ext>
          </a:extLst>
        </xdr:cNvPr>
        <xdr:cNvSpPr/>
      </xdr:nvSpPr>
      <xdr:spPr bwMode="auto">
        <a:xfrm>
          <a:off x="14595928" y="20751528"/>
          <a:ext cx="1955694" cy="783619"/>
        </a:xfrm>
        <a:prstGeom prst="wedgeRoundRectCallout">
          <a:avLst>
            <a:gd name="adj1" fmla="val -85500"/>
            <a:gd name="adj2" fmla="val 3163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14</xdr:col>
      <xdr:colOff>587828</xdr:colOff>
      <xdr:row>81</xdr:row>
      <xdr:rowOff>46947</xdr:rowOff>
    </xdr:from>
    <xdr:ext cx="2305782" cy="783619"/>
    <xdr:sp macro="" textlink="">
      <xdr:nvSpPr>
        <xdr:cNvPr id="34" name="吹き出し: 角を丸めた四角形 15">
          <a:extLst>
            <a:ext uri="{FF2B5EF4-FFF2-40B4-BE49-F238E27FC236}">
              <a16:creationId xmlns:a16="http://schemas.microsoft.com/office/drawing/2014/main" id="{00000000-0008-0000-0800-000022000000}"/>
            </a:ext>
          </a:extLst>
        </xdr:cNvPr>
        <xdr:cNvSpPr/>
      </xdr:nvSpPr>
      <xdr:spPr bwMode="auto">
        <a:xfrm>
          <a:off x="14340114" y="19559590"/>
          <a:ext cx="2305782" cy="783619"/>
        </a:xfrm>
        <a:prstGeom prst="wedgeRoundRectCallout">
          <a:avLst>
            <a:gd name="adj1" fmla="val -71893"/>
            <a:gd name="adj2" fmla="val 15611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580571</xdr:colOff>
      <xdr:row>99</xdr:row>
      <xdr:rowOff>175761</xdr:rowOff>
    </xdr:from>
    <xdr:ext cx="2305782" cy="783619"/>
    <xdr:sp macro="" textlink="">
      <xdr:nvSpPr>
        <xdr:cNvPr id="35" name="吹き出し: 角を丸めた四角形 15">
          <a:extLst>
            <a:ext uri="{FF2B5EF4-FFF2-40B4-BE49-F238E27FC236}">
              <a16:creationId xmlns:a16="http://schemas.microsoft.com/office/drawing/2014/main" id="{00000000-0008-0000-0800-000023000000}"/>
            </a:ext>
          </a:extLst>
        </xdr:cNvPr>
        <xdr:cNvSpPr/>
      </xdr:nvSpPr>
      <xdr:spPr bwMode="auto">
        <a:xfrm>
          <a:off x="14332857" y="23607261"/>
          <a:ext cx="2305782" cy="783619"/>
        </a:xfrm>
        <a:prstGeom prst="wedgeRoundRectCallout">
          <a:avLst>
            <a:gd name="adj1" fmla="val -69926"/>
            <a:gd name="adj2" fmla="val 2993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843642</xdr:colOff>
      <xdr:row>105</xdr:row>
      <xdr:rowOff>59599</xdr:rowOff>
    </xdr:from>
    <xdr:ext cx="1955694" cy="783619"/>
    <xdr:sp macro="" textlink="">
      <xdr:nvSpPr>
        <xdr:cNvPr id="36" name="吹き出し: 角を丸めた四角形 16">
          <a:extLst>
            <a:ext uri="{FF2B5EF4-FFF2-40B4-BE49-F238E27FC236}">
              <a16:creationId xmlns:a16="http://schemas.microsoft.com/office/drawing/2014/main" id="{00000000-0008-0000-0800-000024000000}"/>
            </a:ext>
          </a:extLst>
        </xdr:cNvPr>
        <xdr:cNvSpPr/>
      </xdr:nvSpPr>
      <xdr:spPr bwMode="auto">
        <a:xfrm>
          <a:off x="14595928" y="24797385"/>
          <a:ext cx="1955694" cy="783619"/>
        </a:xfrm>
        <a:prstGeom prst="wedgeRoundRectCallout">
          <a:avLst>
            <a:gd name="adj1" fmla="val -85500"/>
            <a:gd name="adj2" fmla="val 3163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14</xdr:col>
      <xdr:colOff>587828</xdr:colOff>
      <xdr:row>99</xdr:row>
      <xdr:rowOff>173947</xdr:rowOff>
    </xdr:from>
    <xdr:ext cx="2305782" cy="783619"/>
    <xdr:sp macro="" textlink="">
      <xdr:nvSpPr>
        <xdr:cNvPr id="37" name="吹き出し: 角を丸めた四角形 15">
          <a:extLst>
            <a:ext uri="{FF2B5EF4-FFF2-40B4-BE49-F238E27FC236}">
              <a16:creationId xmlns:a16="http://schemas.microsoft.com/office/drawing/2014/main" id="{00000000-0008-0000-0800-000025000000}"/>
            </a:ext>
          </a:extLst>
        </xdr:cNvPr>
        <xdr:cNvSpPr/>
      </xdr:nvSpPr>
      <xdr:spPr bwMode="auto">
        <a:xfrm>
          <a:off x="14340114" y="23605447"/>
          <a:ext cx="2305782" cy="783619"/>
        </a:xfrm>
        <a:prstGeom prst="wedgeRoundRectCallout">
          <a:avLst>
            <a:gd name="adj1" fmla="val -71893"/>
            <a:gd name="adj2" fmla="val 15611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twoCellAnchor>
    <xdr:from>
      <xdr:col>18</xdr:col>
      <xdr:colOff>99251</xdr:colOff>
      <xdr:row>62</xdr:row>
      <xdr:rowOff>394607</xdr:rowOff>
    </xdr:from>
    <xdr:to>
      <xdr:col>20</xdr:col>
      <xdr:colOff>207566</xdr:colOff>
      <xdr:row>62</xdr:row>
      <xdr:rowOff>1060478</xdr:rowOff>
    </xdr:to>
    <xdr:sp macro="" textlink="">
      <xdr:nvSpPr>
        <xdr:cNvPr id="39" name="吹き出し: 角を丸めた四角形 13">
          <a:extLst>
            <a:ext uri="{FF2B5EF4-FFF2-40B4-BE49-F238E27FC236}">
              <a16:creationId xmlns:a16="http://schemas.microsoft.com/office/drawing/2014/main" id="{00000000-0008-0000-0800-000027000000}"/>
            </a:ext>
          </a:extLst>
        </xdr:cNvPr>
        <xdr:cNvSpPr/>
      </xdr:nvSpPr>
      <xdr:spPr bwMode="auto">
        <a:xfrm>
          <a:off x="17939016" y="14211460"/>
          <a:ext cx="2181403" cy="665871"/>
        </a:xfrm>
        <a:prstGeom prst="wedgeRoundRectCallout">
          <a:avLst>
            <a:gd name="adj1" fmla="val 6391"/>
            <a:gd name="adj2" fmla="val 132509"/>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・④⑤の吹き出し位置の変更</a:t>
          </a:r>
          <a:endParaRPr lang="en-US" altLang="ja-JP" sz="1100">
            <a:solidFill>
              <a:sysClr val="windowText" lastClr="000000"/>
            </a:solidFill>
            <a:effectLst/>
            <a:latin typeface="+mn-lt"/>
            <a:ea typeface="+mn-ea"/>
            <a:cs typeface="+mn-cs"/>
          </a:endParaRPr>
        </a:p>
      </xdr:txBody>
    </xdr:sp>
    <xdr:clientData/>
  </xdr:twoCellAnchor>
  <xdr:twoCellAnchor>
    <xdr:from>
      <xdr:col>18</xdr:col>
      <xdr:colOff>5603</xdr:colOff>
      <xdr:row>91</xdr:row>
      <xdr:rowOff>149677</xdr:rowOff>
    </xdr:from>
    <xdr:to>
      <xdr:col>20</xdr:col>
      <xdr:colOff>113918</xdr:colOff>
      <xdr:row>94</xdr:row>
      <xdr:rowOff>203227</xdr:rowOff>
    </xdr:to>
    <xdr:sp macro="" textlink="">
      <xdr:nvSpPr>
        <xdr:cNvPr id="40" name="吹き出し: 角を丸めた四角形 13">
          <a:extLst>
            <a:ext uri="{FF2B5EF4-FFF2-40B4-BE49-F238E27FC236}">
              <a16:creationId xmlns:a16="http://schemas.microsoft.com/office/drawing/2014/main" id="{00000000-0008-0000-0800-000028000000}"/>
            </a:ext>
          </a:extLst>
        </xdr:cNvPr>
        <xdr:cNvSpPr/>
      </xdr:nvSpPr>
      <xdr:spPr bwMode="auto">
        <a:xfrm>
          <a:off x="17845368" y="21496883"/>
          <a:ext cx="2181403" cy="692285"/>
        </a:xfrm>
        <a:prstGeom prst="wedgeRoundRectCallout">
          <a:avLst>
            <a:gd name="adj1" fmla="val 9508"/>
            <a:gd name="adj2" fmla="val -65711"/>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・④⑤の吹き出し位置の変更</a:t>
          </a:r>
          <a:endParaRPr lang="en-US" altLang="ja-JP" sz="1100">
            <a:solidFill>
              <a:sysClr val="windowText" lastClr="000000"/>
            </a:solidFill>
            <a:effectLst/>
            <a:latin typeface="+mn-lt"/>
            <a:ea typeface="+mn-ea"/>
            <a:cs typeface="+mn-cs"/>
          </a:endParaRPr>
        </a:p>
      </xdr:txBody>
    </xdr:sp>
    <xdr:clientData/>
  </xdr:twoCellAnchor>
  <xdr:twoCellAnchor>
    <xdr:from>
      <xdr:col>18</xdr:col>
      <xdr:colOff>8324</xdr:colOff>
      <xdr:row>91</xdr:row>
      <xdr:rowOff>166005</xdr:rowOff>
    </xdr:from>
    <xdr:to>
      <xdr:col>20</xdr:col>
      <xdr:colOff>116639</xdr:colOff>
      <xdr:row>95</xdr:row>
      <xdr:rowOff>15448</xdr:rowOff>
    </xdr:to>
    <xdr:sp macro="" textlink="">
      <xdr:nvSpPr>
        <xdr:cNvPr id="41" name="吹き出し: 角を丸めた四角形 13">
          <a:extLst>
            <a:ext uri="{FF2B5EF4-FFF2-40B4-BE49-F238E27FC236}">
              <a16:creationId xmlns:a16="http://schemas.microsoft.com/office/drawing/2014/main" id="{00000000-0008-0000-0800-000029000000}"/>
            </a:ext>
          </a:extLst>
        </xdr:cNvPr>
        <xdr:cNvSpPr/>
      </xdr:nvSpPr>
      <xdr:spPr bwMode="auto">
        <a:xfrm>
          <a:off x="17848089" y="21513211"/>
          <a:ext cx="2181403" cy="701090"/>
        </a:xfrm>
        <a:prstGeom prst="wedgeRoundRectCallout">
          <a:avLst>
            <a:gd name="adj1" fmla="val 1405"/>
            <a:gd name="adj2" fmla="val 165206"/>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・④⑤の吹き出し位置の変更</a:t>
          </a:r>
          <a:endParaRPr lang="en-US" altLang="ja-JP" sz="1100">
            <a:solidFill>
              <a:sysClr val="windowText" lastClr="000000"/>
            </a:solidFill>
            <a:effectLst/>
            <a:latin typeface="+mn-lt"/>
            <a:ea typeface="+mn-ea"/>
            <a:cs typeface="+mn-cs"/>
          </a:endParaRPr>
        </a:p>
      </xdr:txBody>
    </xdr:sp>
    <xdr:clientData/>
  </xdr:twoCellAnchor>
  <xdr:twoCellAnchor>
    <xdr:from>
      <xdr:col>18</xdr:col>
      <xdr:colOff>88365</xdr:colOff>
      <xdr:row>62</xdr:row>
      <xdr:rowOff>397328</xdr:rowOff>
    </xdr:from>
    <xdr:to>
      <xdr:col>20</xdr:col>
      <xdr:colOff>196680</xdr:colOff>
      <xdr:row>62</xdr:row>
      <xdr:rowOff>1063199</xdr:rowOff>
    </xdr:to>
    <xdr:sp macro="" textlink="">
      <xdr:nvSpPr>
        <xdr:cNvPr id="42" name="吹き出し: 角を丸めた四角形 13">
          <a:extLst>
            <a:ext uri="{FF2B5EF4-FFF2-40B4-BE49-F238E27FC236}">
              <a16:creationId xmlns:a16="http://schemas.microsoft.com/office/drawing/2014/main" id="{00000000-0008-0000-0800-00002A000000}"/>
            </a:ext>
          </a:extLst>
        </xdr:cNvPr>
        <xdr:cNvSpPr/>
      </xdr:nvSpPr>
      <xdr:spPr bwMode="auto">
        <a:xfrm>
          <a:off x="17928130" y="14214181"/>
          <a:ext cx="2181403" cy="665871"/>
        </a:xfrm>
        <a:prstGeom prst="wedgeRoundRectCallout">
          <a:avLst>
            <a:gd name="adj1" fmla="val 13871"/>
            <a:gd name="adj2" fmla="val -231236"/>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・④⑤の吹き出し位置の変更</a:t>
          </a:r>
          <a:endParaRPr lang="en-US" altLang="ja-JP" sz="1100">
            <a:solidFill>
              <a:sysClr val="windowText" lastClr="000000"/>
            </a:solidFill>
            <a:effectLst/>
            <a:latin typeface="+mn-lt"/>
            <a:ea typeface="+mn-ea"/>
            <a:cs typeface="+mn-cs"/>
          </a:endParaRPr>
        </a:p>
      </xdr:txBody>
    </xdr:sp>
    <xdr:clientData/>
  </xdr:twoCellAnchor>
  <xdr:twoCellAnchor>
    <xdr:from>
      <xdr:col>0</xdr:col>
      <xdr:colOff>666750</xdr:colOff>
      <xdr:row>42</xdr:row>
      <xdr:rowOff>149679</xdr:rowOff>
    </xdr:from>
    <xdr:to>
      <xdr:col>5</xdr:col>
      <xdr:colOff>27215</xdr:colOff>
      <xdr:row>45</xdr:row>
      <xdr:rowOff>95250</xdr:rowOff>
    </xdr:to>
    <xdr:sp macro="" textlink="">
      <xdr:nvSpPr>
        <xdr:cNvPr id="45" name="正方形/長方形 44">
          <a:extLst>
            <a:ext uri="{FF2B5EF4-FFF2-40B4-BE49-F238E27FC236}">
              <a16:creationId xmlns:a16="http://schemas.microsoft.com/office/drawing/2014/main" id="{026E47D1-8AE9-7D6C-7E35-AEA33039EE42}"/>
            </a:ext>
          </a:extLst>
        </xdr:cNvPr>
        <xdr:cNvSpPr/>
      </xdr:nvSpPr>
      <xdr:spPr>
        <a:xfrm>
          <a:off x="666750" y="9307286"/>
          <a:ext cx="4068536" cy="680357"/>
        </a:xfrm>
        <a:prstGeom prst="rect">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取引内容は別紙、内訳明細書に記載。単一の税率で「課税分類コード」「消費税率」に従う。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47625</xdr:rowOff>
    </xdr:from>
    <xdr:to>
      <xdr:col>8</xdr:col>
      <xdr:colOff>428625</xdr:colOff>
      <xdr:row>20</xdr:row>
      <xdr:rowOff>66675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14375" y="285750"/>
          <a:ext cx="5200650" cy="454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帳票の刷例の補足説明</a:t>
          </a:r>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a:t>
          </a:r>
        </a:p>
        <a:p>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立替金報告による請求には、以下の</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つの取引形態があり、どの形態で処理するかは、各取引の実情に合わせ、各社で判断・処理している。</a:t>
          </a:r>
        </a:p>
        <a:p>
          <a:endParaRPr kumimoji="1" lang="ja-JP" altLang="en-US"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者間取引</a:t>
          </a:r>
          <a:r>
            <a:rPr kumimoji="1" lang="en-US" altLang="ja-JP" sz="1000">
              <a:latin typeface="ＭＳ Ｐゴシック" panose="020B0600070205080204" pitchFamily="50" charset="-128"/>
              <a:ea typeface="ＭＳ Ｐゴシック" panose="020B0600070205080204" pitchFamily="50" charset="-128"/>
            </a:rPr>
            <a:t>】</a:t>
          </a:r>
        </a:p>
        <a:p>
          <a:r>
            <a:rPr kumimoji="1" lang="en-US" altLang="ja-JP" sz="1000">
              <a:latin typeface="ＭＳ Ｐゴシック" panose="020B0600070205080204" pitchFamily="50" charset="-128"/>
              <a:ea typeface="ＭＳ Ｐゴシック" panose="020B0600070205080204" pitchFamily="50" charset="-128"/>
            </a:rPr>
            <a:t>  </a:t>
          </a:r>
          <a:r>
            <a:rPr kumimoji="1" lang="ja-JP" altLang="en-US" sz="1000">
              <a:latin typeface="ＭＳ Ｐゴシック" panose="020B0600070205080204" pitchFamily="50" charset="-128"/>
              <a:ea typeface="ＭＳ Ｐゴシック" panose="020B0600070205080204" pitchFamily="50" charset="-128"/>
            </a:rPr>
            <a:t>・ゼネコンと協力会社間の課税取引として請求する場合</a:t>
          </a:r>
        </a:p>
        <a:p>
          <a:r>
            <a:rPr kumimoji="1" lang="ja-JP" altLang="en-US" sz="1000">
              <a:latin typeface="ＭＳ Ｐゴシック" panose="020B0600070205080204" pitchFamily="50" charset="-128"/>
              <a:ea typeface="ＭＳ Ｐゴシック" panose="020B0600070205080204" pitchFamily="50" charset="-128"/>
            </a:rPr>
            <a:t>  ・現在の立替金報告メッセージの規約案を、この取引形態をベースに策定している。</a:t>
          </a:r>
        </a:p>
        <a:p>
          <a:r>
            <a:rPr kumimoji="1" lang="en-US" altLang="ja-JP" sz="1000">
              <a:latin typeface="ＭＳ Ｐゴシック" panose="020B0600070205080204" pitchFamily="50" charset="-128"/>
              <a:ea typeface="ＭＳ Ｐゴシック" panose="020B0600070205080204" pitchFamily="50" charset="-128"/>
            </a:rPr>
            <a:t>【3</a:t>
          </a:r>
          <a:r>
            <a:rPr kumimoji="1" lang="ja-JP" altLang="en-US" sz="1000">
              <a:latin typeface="ＭＳ Ｐゴシック" panose="020B0600070205080204" pitchFamily="50" charset="-128"/>
              <a:ea typeface="ＭＳ Ｐゴシック" panose="020B0600070205080204" pitchFamily="50" charset="-128"/>
            </a:rPr>
            <a:t>者間取引</a:t>
          </a:r>
          <a:r>
            <a:rPr kumimoji="1" lang="en-US" altLang="ja-JP" sz="1000">
              <a:latin typeface="ＭＳ Ｐゴシック" panose="020B0600070205080204" pitchFamily="50" charset="-128"/>
              <a:ea typeface="ＭＳ Ｐゴシック" panose="020B0600070205080204" pitchFamily="50" charset="-128"/>
            </a:rPr>
            <a:t>】</a:t>
          </a:r>
        </a:p>
        <a:p>
          <a:r>
            <a:rPr kumimoji="1" lang="en-US" altLang="ja-JP" sz="1000">
              <a:latin typeface="ＭＳ Ｐゴシック" panose="020B0600070205080204" pitchFamily="50" charset="-128"/>
              <a:ea typeface="ＭＳ Ｐゴシック" panose="020B0600070205080204" pitchFamily="50" charset="-128"/>
            </a:rPr>
            <a:t>  </a:t>
          </a:r>
          <a:r>
            <a:rPr kumimoji="1" lang="ja-JP" altLang="en-US" sz="1000">
              <a:latin typeface="ＭＳ Ｐゴシック" panose="020B0600070205080204" pitchFamily="50" charset="-128"/>
              <a:ea typeface="ＭＳ Ｐゴシック" panose="020B0600070205080204" pitchFamily="50" charset="-128"/>
            </a:rPr>
            <a:t>・仕入先と協力会社間の課税取引として、ゼネコンから仕入先への支払を    立替金として、協力会社に請求する場合</a:t>
          </a:r>
        </a:p>
        <a:p>
          <a:r>
            <a:rPr kumimoji="1" lang="ja-JP" altLang="en-US" sz="1000">
              <a:latin typeface="ＭＳ Ｐゴシック" panose="020B0600070205080204" pitchFamily="50" charset="-128"/>
              <a:ea typeface="ＭＳ Ｐゴシック" panose="020B0600070205080204" pitchFamily="50" charset="-128"/>
            </a:rPr>
            <a:t>    （「消費税の仕入税額控除制度における適格請求書等保存方式に    関するＱ＆Ａ 問７５（立替金）平成 </a:t>
          </a:r>
          <a:r>
            <a:rPr kumimoji="1" lang="en-US" altLang="ja-JP" sz="1000">
              <a:latin typeface="ＭＳ Ｐゴシック" panose="020B0600070205080204" pitchFamily="50" charset="-128"/>
              <a:ea typeface="ＭＳ Ｐゴシック" panose="020B0600070205080204" pitchFamily="50" charset="-128"/>
            </a:rPr>
            <a:t>30 </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6</a:t>
          </a:r>
          <a:r>
            <a:rPr kumimoji="1" lang="ja-JP" altLang="en-US" sz="1000">
              <a:latin typeface="ＭＳ Ｐゴシック" panose="020B0600070205080204" pitchFamily="50" charset="-128"/>
              <a:ea typeface="ＭＳ Ｐゴシック" panose="020B0600070205080204" pitchFamily="50" charset="-128"/>
            </a:rPr>
            <a:t>月（令和 </a:t>
          </a:r>
          <a:r>
            <a:rPr kumimoji="1" lang="en-US" altLang="ja-JP" sz="1000">
              <a:latin typeface="ＭＳ Ｐゴシック" panose="020B0600070205080204" pitchFamily="50" charset="-128"/>
              <a:ea typeface="ＭＳ Ｐゴシック" panose="020B0600070205080204" pitchFamily="50" charset="-128"/>
            </a:rPr>
            <a:t>3 </a:t>
          </a:r>
          <a:r>
            <a:rPr kumimoji="1" lang="ja-JP" altLang="en-US" sz="1000">
              <a:latin typeface="ＭＳ Ｐゴシック" panose="020B0600070205080204" pitchFamily="50" charset="-128"/>
              <a:ea typeface="ＭＳ Ｐゴシック" panose="020B0600070205080204" pitchFamily="50" charset="-128"/>
            </a:rPr>
            <a:t>年 </a:t>
          </a:r>
          <a:r>
            <a:rPr kumimoji="1" lang="en-US" altLang="ja-JP" sz="1000">
              <a:latin typeface="ＭＳ Ｐゴシック" panose="020B0600070205080204" pitchFamily="50" charset="-128"/>
              <a:ea typeface="ＭＳ Ｐゴシック" panose="020B0600070205080204" pitchFamily="50" charset="-128"/>
            </a:rPr>
            <a:t>7 </a:t>
          </a:r>
          <a:r>
            <a:rPr kumimoji="1" lang="ja-JP" altLang="en-US" sz="1000">
              <a:latin typeface="ＭＳ Ｐゴシック" panose="020B0600070205080204" pitchFamily="50" charset="-128"/>
              <a:ea typeface="ＭＳ Ｐゴシック" panose="020B0600070205080204" pitchFamily="50" charset="-128"/>
            </a:rPr>
            <a:t>月改訂）」に相当）</a:t>
          </a:r>
        </a:p>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CI-NET</a:t>
          </a:r>
          <a:r>
            <a:rPr kumimoji="1" lang="ja-JP" altLang="en-US" sz="1000">
              <a:latin typeface="ＭＳ Ｐゴシック" panose="020B0600070205080204" pitchFamily="50" charset="-128"/>
              <a:ea typeface="ＭＳ Ｐゴシック" panose="020B0600070205080204" pitchFamily="50" charset="-128"/>
            </a:rPr>
            <a:t>で行う場合、仕入先から受領した適格請求書もしくはゼネコンが作成した精算書を添付するか、内訳明細の項目（</a:t>
          </a:r>
          <a:r>
            <a:rPr kumimoji="1" lang="en-US" altLang="ja-JP" sz="1000">
              <a:latin typeface="ＭＳ Ｐゴシック" panose="020B0600070205080204" pitchFamily="50" charset="-128"/>
              <a:ea typeface="ＭＳ Ｐゴシック" panose="020B0600070205080204" pitchFamily="50" charset="-128"/>
            </a:rPr>
            <a:t>[1214]</a:t>
          </a:r>
          <a:r>
            <a:rPr kumimoji="1" lang="ja-JP" altLang="en-US" sz="1000">
              <a:latin typeface="ＭＳ Ｐゴシック" panose="020B0600070205080204" pitchFamily="50" charset="-128"/>
              <a:ea typeface="ＭＳ Ｐゴシック" panose="020B0600070205080204" pitchFamily="50" charset="-128"/>
            </a:rPr>
            <a:t>規格・仕様・摘要</a:t>
          </a:r>
          <a:r>
            <a:rPr kumimoji="1" lang="en-US" altLang="ja-JP" sz="1000">
              <a:latin typeface="ＭＳ Ｐゴシック" panose="020B0600070205080204" pitchFamily="50" charset="-128"/>
              <a:ea typeface="ＭＳ Ｐゴシック" panose="020B0600070205080204" pitchFamily="50" charset="-128"/>
            </a:rPr>
            <a:t>､ [1251]</a:t>
          </a:r>
          <a:r>
            <a:rPr kumimoji="1" lang="ja-JP" altLang="en-US" sz="1000">
              <a:latin typeface="ＭＳ Ｐゴシック" panose="020B0600070205080204" pitchFamily="50" charset="-128"/>
              <a:ea typeface="ＭＳ Ｐゴシック" panose="020B0600070205080204" pitchFamily="50" charset="-128"/>
            </a:rPr>
            <a:t>明細別備考欄 ）等を利用して、適格請求書に必要な事項①～⑤を記載する必要がある</a:t>
          </a:r>
          <a:r>
            <a:rPr kumimoji="1" lang="en-US" altLang="ja-JP" sz="1000">
              <a:latin typeface="ＭＳ Ｐゴシック" panose="020B0600070205080204" pitchFamily="50" charset="-128"/>
              <a:ea typeface="ＭＳ Ｐゴシック" panose="020B0600070205080204" pitchFamily="50" charset="-128"/>
            </a:rPr>
            <a:t>｡</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30309</xdr:colOff>
      <xdr:row>27</xdr:row>
      <xdr:rowOff>3253</xdr:rowOff>
    </xdr:from>
    <xdr:ext cx="3399064" cy="522413"/>
    <xdr:sp macro="" textlink="">
      <xdr:nvSpPr>
        <xdr:cNvPr id="3" name="吹き出し: 角を丸めた四角形 15">
          <a:extLst>
            <a:ext uri="{FF2B5EF4-FFF2-40B4-BE49-F238E27FC236}">
              <a16:creationId xmlns:a16="http://schemas.microsoft.com/office/drawing/2014/main" id="{00000000-0008-0000-0A00-000003000000}"/>
            </a:ext>
          </a:extLst>
        </xdr:cNvPr>
        <xdr:cNvSpPr/>
      </xdr:nvSpPr>
      <xdr:spPr bwMode="auto">
        <a:xfrm>
          <a:off x="7683927" y="6670753"/>
          <a:ext cx="3399064" cy="522413"/>
        </a:xfrm>
        <a:prstGeom prst="wedgeRoundRectCallout">
          <a:avLst>
            <a:gd name="adj1" fmla="val 33883"/>
            <a:gd name="adj2" fmla="val -1852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14</xdr:col>
      <xdr:colOff>115047</xdr:colOff>
      <xdr:row>25</xdr:row>
      <xdr:rowOff>164054</xdr:rowOff>
    </xdr:from>
    <xdr:ext cx="2180023" cy="783619"/>
    <xdr:sp macro="" textlink="">
      <xdr:nvSpPr>
        <xdr:cNvPr id="4" name="吹き出し: 角を丸めた四角形 16">
          <a:extLst>
            <a:ext uri="{FF2B5EF4-FFF2-40B4-BE49-F238E27FC236}">
              <a16:creationId xmlns:a16="http://schemas.microsoft.com/office/drawing/2014/main" id="{00000000-0008-0000-0A00-000004000000}"/>
            </a:ext>
          </a:extLst>
        </xdr:cNvPr>
        <xdr:cNvSpPr/>
      </xdr:nvSpPr>
      <xdr:spPr bwMode="auto">
        <a:xfrm>
          <a:off x="11916976" y="5879054"/>
          <a:ext cx="2180023" cy="783619"/>
        </a:xfrm>
        <a:prstGeom prst="wedgeRoundRectCallout">
          <a:avLst>
            <a:gd name="adj1" fmla="val -22472"/>
            <a:gd name="adj2" fmla="val -9571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15</xdr:col>
      <xdr:colOff>186765</xdr:colOff>
      <xdr:row>8</xdr:row>
      <xdr:rowOff>71717</xdr:rowOff>
    </xdr:from>
    <xdr:ext cx="908424" cy="267020"/>
    <xdr:sp macro="" textlink="">
      <xdr:nvSpPr>
        <xdr:cNvPr id="6" name="吹き出し: 角を丸めた四角形 13">
          <a:extLst>
            <a:ext uri="{FF2B5EF4-FFF2-40B4-BE49-F238E27FC236}">
              <a16:creationId xmlns:a16="http://schemas.microsoft.com/office/drawing/2014/main" id="{00000000-0008-0000-0A00-000006000000}"/>
            </a:ext>
          </a:extLst>
        </xdr:cNvPr>
        <xdr:cNvSpPr/>
      </xdr:nvSpPr>
      <xdr:spPr bwMode="auto">
        <a:xfrm>
          <a:off x="9521265" y="1976717"/>
          <a:ext cx="479799" cy="28743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13</xdr:col>
      <xdr:colOff>67237</xdr:colOff>
      <xdr:row>8</xdr:row>
      <xdr:rowOff>22662</xdr:rowOff>
    </xdr:from>
    <xdr:ext cx="2183813" cy="522413"/>
    <xdr:sp macro="" textlink="">
      <xdr:nvSpPr>
        <xdr:cNvPr id="7" name="吹き出し: 角を丸めた四角形 12">
          <a:extLst>
            <a:ext uri="{FF2B5EF4-FFF2-40B4-BE49-F238E27FC236}">
              <a16:creationId xmlns:a16="http://schemas.microsoft.com/office/drawing/2014/main" id="{00000000-0008-0000-0A00-000007000000}"/>
            </a:ext>
          </a:extLst>
        </xdr:cNvPr>
        <xdr:cNvSpPr/>
      </xdr:nvSpPr>
      <xdr:spPr bwMode="auto">
        <a:xfrm>
          <a:off x="10553808" y="2009305"/>
          <a:ext cx="2183813" cy="522413"/>
        </a:xfrm>
        <a:prstGeom prst="wedgeRoundRectCallout">
          <a:avLst>
            <a:gd name="adj1" fmla="val -27633"/>
            <a:gd name="adj2" fmla="val -9348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1</xdr:col>
      <xdr:colOff>72571</xdr:colOff>
      <xdr:row>4</xdr:row>
      <xdr:rowOff>172595</xdr:rowOff>
    </xdr:from>
    <xdr:ext cx="3066596" cy="261206"/>
    <xdr:sp macro="" textlink="">
      <xdr:nvSpPr>
        <xdr:cNvPr id="8" name="吹き出し: 角を丸めた四角形 17">
          <a:extLst>
            <a:ext uri="{FF2B5EF4-FFF2-40B4-BE49-F238E27FC236}">
              <a16:creationId xmlns:a16="http://schemas.microsoft.com/office/drawing/2014/main" id="{00000000-0008-0000-0A00-000008000000}"/>
            </a:ext>
          </a:extLst>
        </xdr:cNvPr>
        <xdr:cNvSpPr/>
      </xdr:nvSpPr>
      <xdr:spPr bwMode="auto">
        <a:xfrm>
          <a:off x="743857" y="1288381"/>
          <a:ext cx="3066596"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694766</xdr:colOff>
      <xdr:row>0</xdr:row>
      <xdr:rowOff>42209</xdr:rowOff>
    </xdr:from>
    <xdr:to>
      <xdr:col>15</xdr:col>
      <xdr:colOff>1312589</xdr:colOff>
      <xdr:row>1</xdr:row>
      <xdr:rowOff>325885</xdr:rowOff>
    </xdr:to>
    <xdr:sp macro="" textlink="">
      <xdr:nvSpPr>
        <xdr:cNvPr id="11" name="四角形: 角を丸くする 11">
          <a:extLst>
            <a:ext uri="{FF2B5EF4-FFF2-40B4-BE49-F238E27FC236}">
              <a16:creationId xmlns:a16="http://schemas.microsoft.com/office/drawing/2014/main" id="{00000000-0008-0000-0A00-00000B000000}"/>
            </a:ext>
          </a:extLst>
        </xdr:cNvPr>
        <xdr:cNvSpPr/>
      </xdr:nvSpPr>
      <xdr:spPr>
        <a:xfrm>
          <a:off x="11228295" y="42209"/>
          <a:ext cx="3240000" cy="900000"/>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0</xdr:col>
      <xdr:colOff>107950</xdr:colOff>
      <xdr:row>3</xdr:row>
      <xdr:rowOff>0</xdr:rowOff>
    </xdr:from>
    <xdr:to>
      <xdr:col>1</xdr:col>
      <xdr:colOff>17200</xdr:colOff>
      <xdr:row>4</xdr:row>
      <xdr:rowOff>6450</xdr:rowOff>
    </xdr:to>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107950" y="895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0</xdr:col>
      <xdr:colOff>107950</xdr:colOff>
      <xdr:row>10</xdr:row>
      <xdr:rowOff>17929</xdr:rowOff>
    </xdr:from>
    <xdr:to>
      <xdr:col>1</xdr:col>
      <xdr:colOff>17200</xdr:colOff>
      <xdr:row>11</xdr:row>
      <xdr:rowOff>24379</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107950" y="2430929"/>
          <a:ext cx="574132" cy="22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0</xdr:col>
      <xdr:colOff>107950</xdr:colOff>
      <xdr:row>11</xdr:row>
      <xdr:rowOff>24279</xdr:rowOff>
    </xdr:from>
    <xdr:to>
      <xdr:col>1</xdr:col>
      <xdr:colOff>17200</xdr:colOff>
      <xdr:row>12</xdr:row>
      <xdr:rowOff>30729</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107950" y="2653926"/>
          <a:ext cx="574132" cy="22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ja-JP" altLang="en-US" sz="1100">
            <a:solidFill>
              <a:srgbClr val="0070C0"/>
            </a:solidFill>
          </a:endParaRPr>
        </a:p>
      </xdr:txBody>
    </xdr:sp>
    <xdr:clientData/>
  </xdr:twoCellAnchor>
  <xdr:twoCellAnchor>
    <xdr:from>
      <xdr:col>0</xdr:col>
      <xdr:colOff>107950</xdr:colOff>
      <xdr:row>12</xdr:row>
      <xdr:rowOff>11579</xdr:rowOff>
    </xdr:from>
    <xdr:to>
      <xdr:col>1</xdr:col>
      <xdr:colOff>17200</xdr:colOff>
      <xdr:row>13</xdr:row>
      <xdr:rowOff>18029</xdr:rowOff>
    </xdr:to>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107950" y="2857873"/>
          <a:ext cx="574132" cy="22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endParaRPr kumimoji="1" lang="ja-JP" altLang="en-US" sz="1100">
            <a:solidFill>
              <a:srgbClr val="0070C0"/>
            </a:solidFill>
          </a:endParaRPr>
        </a:p>
      </xdr:txBody>
    </xdr:sp>
    <xdr:clientData/>
  </xdr:twoCellAnchor>
  <xdr:twoCellAnchor>
    <xdr:from>
      <xdr:col>0</xdr:col>
      <xdr:colOff>107950</xdr:colOff>
      <xdr:row>13</xdr:row>
      <xdr:rowOff>30629</xdr:rowOff>
    </xdr:from>
    <xdr:to>
      <xdr:col>1</xdr:col>
      <xdr:colOff>17200</xdr:colOff>
      <xdr:row>14</xdr:row>
      <xdr:rowOff>37079</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107950" y="3093570"/>
          <a:ext cx="574132" cy="22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0</xdr:col>
      <xdr:colOff>107950</xdr:colOff>
      <xdr:row>14</xdr:row>
      <xdr:rowOff>24279</xdr:rowOff>
    </xdr:from>
    <xdr:to>
      <xdr:col>1</xdr:col>
      <xdr:colOff>17200</xdr:colOff>
      <xdr:row>15</xdr:row>
      <xdr:rowOff>30729</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107950" y="3303867"/>
          <a:ext cx="574132" cy="22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ja-JP" altLang="en-US" sz="1100">
            <a:solidFill>
              <a:srgbClr val="0070C0"/>
            </a:solidFill>
          </a:endParaRPr>
        </a:p>
      </xdr:txBody>
    </xdr:sp>
    <xdr:clientData/>
  </xdr:twoCellAnchor>
  <xdr:twoCellAnchor>
    <xdr:from>
      <xdr:col>0</xdr:col>
      <xdr:colOff>107950</xdr:colOff>
      <xdr:row>18</xdr:row>
      <xdr:rowOff>31750</xdr:rowOff>
    </xdr:from>
    <xdr:to>
      <xdr:col>1</xdr:col>
      <xdr:colOff>17200</xdr:colOff>
      <xdr:row>19</xdr:row>
      <xdr:rowOff>38200</xdr:rowOff>
    </xdr:to>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107950" y="4070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12</xdr:col>
      <xdr:colOff>1037105</xdr:colOff>
      <xdr:row>4</xdr:row>
      <xdr:rowOff>28762</xdr:rowOff>
    </xdr:from>
    <xdr:to>
      <xdr:col>13</xdr:col>
      <xdr:colOff>298655</xdr:colOff>
      <xdr:row>5</xdr:row>
      <xdr:rowOff>35212</xdr:rowOff>
    </xdr:to>
    <xdr:sp macro="" textlink="">
      <xdr:nvSpPr>
        <xdr:cNvPr id="19" name="テキスト ボックス 18">
          <a:extLst>
            <a:ext uri="{FF2B5EF4-FFF2-40B4-BE49-F238E27FC236}">
              <a16:creationId xmlns:a16="http://schemas.microsoft.com/office/drawing/2014/main" id="{00000000-0008-0000-0A00-000013000000}"/>
            </a:ext>
          </a:extLst>
        </xdr:cNvPr>
        <xdr:cNvSpPr txBox="1"/>
      </xdr:nvSpPr>
      <xdr:spPr>
        <a:xfrm>
          <a:off x="10238255" y="113366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13</xdr:col>
      <xdr:colOff>1123950</xdr:colOff>
      <xdr:row>4</xdr:row>
      <xdr:rowOff>35113</xdr:rowOff>
    </xdr:from>
    <xdr:to>
      <xdr:col>14</xdr:col>
      <xdr:colOff>385500</xdr:colOff>
      <xdr:row>5</xdr:row>
      <xdr:rowOff>41563</xdr:rowOff>
    </xdr:to>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1639550" y="114001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15</xdr:col>
      <xdr:colOff>31936</xdr:colOff>
      <xdr:row>4</xdr:row>
      <xdr:rowOff>28762</xdr:rowOff>
    </xdr:from>
    <xdr:to>
      <xdr:col>15</xdr:col>
      <xdr:colOff>607936</xdr:colOff>
      <xdr:row>5</xdr:row>
      <xdr:rowOff>35212</xdr:rowOff>
    </xdr:to>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13176436" y="113366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9</xdr:col>
      <xdr:colOff>155575</xdr:colOff>
      <xdr:row>6</xdr:row>
      <xdr:rowOff>12700</xdr:rowOff>
    </xdr:from>
    <xdr:to>
      <xdr:col>9</xdr:col>
      <xdr:colOff>731575</xdr:colOff>
      <xdr:row>7</xdr:row>
      <xdr:rowOff>19150</xdr:rowOff>
    </xdr:to>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5337175" y="15367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11</xdr:col>
      <xdr:colOff>28575</xdr:colOff>
      <xdr:row>6</xdr:row>
      <xdr:rowOff>0</xdr:rowOff>
    </xdr:from>
    <xdr:to>
      <xdr:col>11</xdr:col>
      <xdr:colOff>604575</xdr:colOff>
      <xdr:row>7</xdr:row>
      <xdr:rowOff>6450</xdr:rowOff>
    </xdr:to>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7658100" y="15240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X1310</a:t>
          </a:r>
          <a:endParaRPr kumimoji="1" lang="ja-JP" altLang="en-US" sz="1100">
            <a:solidFill>
              <a:srgbClr val="0070C0"/>
            </a:solidFill>
          </a:endParaRPr>
        </a:p>
      </xdr:txBody>
    </xdr:sp>
    <xdr:clientData/>
  </xdr:twoCellAnchor>
  <xdr:twoCellAnchor>
    <xdr:from>
      <xdr:col>13</xdr:col>
      <xdr:colOff>877981</xdr:colOff>
      <xdr:row>6</xdr:row>
      <xdr:rowOff>0</xdr:rowOff>
    </xdr:from>
    <xdr:to>
      <xdr:col>14</xdr:col>
      <xdr:colOff>139531</xdr:colOff>
      <xdr:row>7</xdr:row>
      <xdr:rowOff>6450</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11393581" y="15240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14</xdr:col>
      <xdr:colOff>1238810</xdr:colOff>
      <xdr:row>6</xdr:row>
      <xdr:rowOff>6350</xdr:rowOff>
    </xdr:from>
    <xdr:to>
      <xdr:col>15</xdr:col>
      <xdr:colOff>500360</xdr:colOff>
      <xdr:row>7</xdr:row>
      <xdr:rowOff>12800</xdr:rowOff>
    </xdr:to>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13068860" y="1530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9</xdr:col>
      <xdr:colOff>616883</xdr:colOff>
      <xdr:row>8</xdr:row>
      <xdr:rowOff>200025</xdr:rowOff>
    </xdr:from>
    <xdr:to>
      <xdr:col>9</xdr:col>
      <xdr:colOff>1192883</xdr:colOff>
      <xdr:row>9</xdr:row>
      <xdr:rowOff>206475</xdr:rowOff>
    </xdr:to>
    <xdr:sp macro="" textlink="">
      <xdr:nvSpPr>
        <xdr:cNvPr id="28" name="テキスト ボックス 27">
          <a:extLst>
            <a:ext uri="{FF2B5EF4-FFF2-40B4-BE49-F238E27FC236}">
              <a16:creationId xmlns:a16="http://schemas.microsoft.com/office/drawing/2014/main" id="{00000000-0008-0000-0A00-00001C000000}"/>
            </a:ext>
          </a:extLst>
        </xdr:cNvPr>
        <xdr:cNvSpPr txBox="1"/>
      </xdr:nvSpPr>
      <xdr:spPr>
        <a:xfrm>
          <a:off x="5798483" y="27241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9</xdr:col>
      <xdr:colOff>616883</xdr:colOff>
      <xdr:row>11</xdr:row>
      <xdr:rowOff>19050</xdr:rowOff>
    </xdr:from>
    <xdr:to>
      <xdr:col>9</xdr:col>
      <xdr:colOff>1192883</xdr:colOff>
      <xdr:row>12</xdr:row>
      <xdr:rowOff>25500</xdr:rowOff>
    </xdr:to>
    <xdr:sp macro="" textlink="">
      <xdr:nvSpPr>
        <xdr:cNvPr id="29" name="テキスト ボックス 28">
          <a:extLst>
            <a:ext uri="{FF2B5EF4-FFF2-40B4-BE49-F238E27FC236}">
              <a16:creationId xmlns:a16="http://schemas.microsoft.com/office/drawing/2014/main" id="{00000000-0008-0000-0A00-00001D000000}"/>
            </a:ext>
          </a:extLst>
        </xdr:cNvPr>
        <xdr:cNvSpPr txBox="1"/>
      </xdr:nvSpPr>
      <xdr:spPr>
        <a:xfrm>
          <a:off x="5798483" y="3171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endParaRPr kumimoji="1" lang="ja-JP" altLang="en-US" sz="1100">
            <a:solidFill>
              <a:srgbClr val="0070C0"/>
            </a:solidFill>
          </a:endParaRPr>
        </a:p>
      </xdr:txBody>
    </xdr:sp>
    <xdr:clientData/>
  </xdr:twoCellAnchor>
  <xdr:twoCellAnchor>
    <xdr:from>
      <xdr:col>9</xdr:col>
      <xdr:colOff>616883</xdr:colOff>
      <xdr:row>12</xdr:row>
      <xdr:rowOff>31750</xdr:rowOff>
    </xdr:from>
    <xdr:to>
      <xdr:col>9</xdr:col>
      <xdr:colOff>1192883</xdr:colOff>
      <xdr:row>13</xdr:row>
      <xdr:rowOff>38200</xdr:rowOff>
    </xdr:to>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5798483" y="33940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endParaRPr kumimoji="1" lang="ja-JP" altLang="en-US" sz="1100">
            <a:solidFill>
              <a:srgbClr val="0070C0"/>
            </a:solidFill>
          </a:endParaRPr>
        </a:p>
      </xdr:txBody>
    </xdr:sp>
    <xdr:clientData/>
  </xdr:twoCellAnchor>
  <xdr:twoCellAnchor>
    <xdr:from>
      <xdr:col>9</xdr:col>
      <xdr:colOff>616883</xdr:colOff>
      <xdr:row>13</xdr:row>
      <xdr:rowOff>38100</xdr:rowOff>
    </xdr:from>
    <xdr:to>
      <xdr:col>9</xdr:col>
      <xdr:colOff>1192883</xdr:colOff>
      <xdr:row>14</xdr:row>
      <xdr:rowOff>44550</xdr:rowOff>
    </xdr:to>
    <xdr:sp macro="" textlink="">
      <xdr:nvSpPr>
        <xdr:cNvPr id="31" name="テキスト ボックス 30">
          <a:extLst>
            <a:ext uri="{FF2B5EF4-FFF2-40B4-BE49-F238E27FC236}">
              <a16:creationId xmlns:a16="http://schemas.microsoft.com/office/drawing/2014/main" id="{00000000-0008-0000-0A00-00001F000000}"/>
            </a:ext>
          </a:extLst>
        </xdr:cNvPr>
        <xdr:cNvSpPr txBox="1"/>
      </xdr:nvSpPr>
      <xdr:spPr>
        <a:xfrm>
          <a:off x="5798483" y="36099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616883</xdr:colOff>
      <xdr:row>14</xdr:row>
      <xdr:rowOff>44450</xdr:rowOff>
    </xdr:from>
    <xdr:to>
      <xdr:col>9</xdr:col>
      <xdr:colOff>1192883</xdr:colOff>
      <xdr:row>15</xdr:row>
      <xdr:rowOff>50900</xdr:rowOff>
    </xdr:to>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5798483" y="38258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11</xdr:col>
      <xdr:colOff>263338</xdr:colOff>
      <xdr:row>16</xdr:row>
      <xdr:rowOff>196849</xdr:rowOff>
    </xdr:from>
    <xdr:to>
      <xdr:col>11</xdr:col>
      <xdr:colOff>839338</xdr:colOff>
      <xdr:row>17</xdr:row>
      <xdr:rowOff>203299</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7883338" y="3909731"/>
          <a:ext cx="576000" cy="22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13</xdr:col>
      <xdr:colOff>425450</xdr:colOff>
      <xdr:row>16</xdr:row>
      <xdr:rowOff>196850</xdr:rowOff>
    </xdr:from>
    <xdr:to>
      <xdr:col>13</xdr:col>
      <xdr:colOff>1001450</xdr:colOff>
      <xdr:row>17</xdr:row>
      <xdr:rowOff>203300</xdr:rowOff>
    </xdr:to>
    <xdr:sp macro="" textlink="">
      <xdr:nvSpPr>
        <xdr:cNvPr id="34" name="テキスト ボックス 33">
          <a:extLst>
            <a:ext uri="{FF2B5EF4-FFF2-40B4-BE49-F238E27FC236}">
              <a16:creationId xmlns:a16="http://schemas.microsoft.com/office/drawing/2014/main" id="{00000000-0008-0000-0A00-000022000000}"/>
            </a:ext>
          </a:extLst>
        </xdr:cNvPr>
        <xdr:cNvSpPr txBox="1"/>
      </xdr:nvSpPr>
      <xdr:spPr>
        <a:xfrm>
          <a:off x="10941050" y="3816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539750</xdr:colOff>
      <xdr:row>16</xdr:row>
      <xdr:rowOff>196850</xdr:rowOff>
    </xdr:from>
    <xdr:to>
      <xdr:col>14</xdr:col>
      <xdr:colOff>1115750</xdr:colOff>
      <xdr:row>17</xdr:row>
      <xdr:rowOff>203300</xdr:rowOff>
    </xdr:to>
    <xdr:sp macro="" textlink="">
      <xdr:nvSpPr>
        <xdr:cNvPr id="35" name="テキスト ボックス 34">
          <a:extLst>
            <a:ext uri="{FF2B5EF4-FFF2-40B4-BE49-F238E27FC236}">
              <a16:creationId xmlns:a16="http://schemas.microsoft.com/office/drawing/2014/main" id="{00000000-0008-0000-0A00-000023000000}"/>
            </a:ext>
          </a:extLst>
        </xdr:cNvPr>
        <xdr:cNvSpPr txBox="1"/>
      </xdr:nvSpPr>
      <xdr:spPr>
        <a:xfrm>
          <a:off x="12369800" y="3816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15</xdr:col>
      <xdr:colOff>773207</xdr:colOff>
      <xdr:row>24</xdr:row>
      <xdr:rowOff>215900</xdr:rowOff>
    </xdr:from>
    <xdr:to>
      <xdr:col>15</xdr:col>
      <xdr:colOff>1349207</xdr:colOff>
      <xdr:row>25</xdr:row>
      <xdr:rowOff>212825</xdr:rowOff>
    </xdr:to>
    <xdr:sp macro="" textlink="">
      <xdr:nvSpPr>
        <xdr:cNvPr id="36" name="テキスト ボックス 35">
          <a:extLst>
            <a:ext uri="{FF2B5EF4-FFF2-40B4-BE49-F238E27FC236}">
              <a16:creationId xmlns:a16="http://schemas.microsoft.com/office/drawing/2014/main" id="{00000000-0008-0000-0A00-000024000000}"/>
            </a:ext>
          </a:extLst>
        </xdr:cNvPr>
        <xdr:cNvSpPr txBox="1"/>
      </xdr:nvSpPr>
      <xdr:spPr>
        <a:xfrm>
          <a:off x="13917707" y="5549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9</xdr:col>
      <xdr:colOff>2105026</xdr:colOff>
      <xdr:row>17</xdr:row>
      <xdr:rowOff>190500</xdr:rowOff>
    </xdr:from>
    <xdr:to>
      <xdr:col>11</xdr:col>
      <xdr:colOff>56276</xdr:colOff>
      <xdr:row>18</xdr:row>
      <xdr:rowOff>190600</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7286626" y="3810000"/>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2105026</xdr:colOff>
      <xdr:row>19</xdr:row>
      <xdr:rowOff>4483</xdr:rowOff>
    </xdr:from>
    <xdr:to>
      <xdr:col>11</xdr:col>
      <xdr:colOff>56276</xdr:colOff>
      <xdr:row>20</xdr:row>
      <xdr:rowOff>4583</xdr:rowOff>
    </xdr:to>
    <xdr:sp macro="" textlink="">
      <xdr:nvSpPr>
        <xdr:cNvPr id="38" name="テキスト ボックス 37">
          <a:extLst>
            <a:ext uri="{FF2B5EF4-FFF2-40B4-BE49-F238E27FC236}">
              <a16:creationId xmlns:a16="http://schemas.microsoft.com/office/drawing/2014/main" id="{00000000-0008-0000-0A00-000026000000}"/>
            </a:ext>
          </a:extLst>
        </xdr:cNvPr>
        <xdr:cNvSpPr txBox="1"/>
      </xdr:nvSpPr>
      <xdr:spPr>
        <a:xfrm>
          <a:off x="7286626" y="4043083"/>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2105026</xdr:colOff>
      <xdr:row>20</xdr:row>
      <xdr:rowOff>26144</xdr:rowOff>
    </xdr:from>
    <xdr:to>
      <xdr:col>11</xdr:col>
      <xdr:colOff>56276</xdr:colOff>
      <xdr:row>21</xdr:row>
      <xdr:rowOff>26244</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7286626" y="4274294"/>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2105026</xdr:colOff>
      <xdr:row>21</xdr:row>
      <xdr:rowOff>57894</xdr:rowOff>
    </xdr:from>
    <xdr:to>
      <xdr:col>11</xdr:col>
      <xdr:colOff>56276</xdr:colOff>
      <xdr:row>22</xdr:row>
      <xdr:rowOff>57994</xdr:rowOff>
    </xdr:to>
    <xdr:sp macro="" textlink="">
      <xdr:nvSpPr>
        <xdr:cNvPr id="40" name="テキスト ボックス 39">
          <a:extLst>
            <a:ext uri="{FF2B5EF4-FFF2-40B4-BE49-F238E27FC236}">
              <a16:creationId xmlns:a16="http://schemas.microsoft.com/office/drawing/2014/main" id="{00000000-0008-0000-0A00-000028000000}"/>
            </a:ext>
          </a:extLst>
        </xdr:cNvPr>
        <xdr:cNvSpPr txBox="1"/>
      </xdr:nvSpPr>
      <xdr:spPr>
        <a:xfrm>
          <a:off x="7286626" y="4515594"/>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2105026</xdr:colOff>
      <xdr:row>22</xdr:row>
      <xdr:rowOff>95994</xdr:rowOff>
    </xdr:from>
    <xdr:to>
      <xdr:col>11</xdr:col>
      <xdr:colOff>56276</xdr:colOff>
      <xdr:row>23</xdr:row>
      <xdr:rowOff>64344</xdr:rowOff>
    </xdr:to>
    <xdr:sp macro="" textlink="">
      <xdr:nvSpPr>
        <xdr:cNvPr id="41" name="テキスト ボックス 40">
          <a:extLst>
            <a:ext uri="{FF2B5EF4-FFF2-40B4-BE49-F238E27FC236}">
              <a16:creationId xmlns:a16="http://schemas.microsoft.com/office/drawing/2014/main" id="{00000000-0008-0000-0A00-000029000000}"/>
            </a:ext>
          </a:extLst>
        </xdr:cNvPr>
        <xdr:cNvSpPr txBox="1"/>
      </xdr:nvSpPr>
      <xdr:spPr>
        <a:xfrm>
          <a:off x="7286626" y="4763244"/>
          <a:ext cx="399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en-US" altLang="ja-JP" sz="1100">
            <a:solidFill>
              <a:srgbClr val="0070C0"/>
            </a:solidFill>
          </a:endParaRPr>
        </a:p>
        <a:p>
          <a:endParaRPr kumimoji="1" lang="ja-JP" altLang="en-US" sz="1100">
            <a:solidFill>
              <a:srgbClr val="0070C0"/>
            </a:solidFill>
          </a:endParaRPr>
        </a:p>
      </xdr:txBody>
    </xdr:sp>
    <xdr:clientData/>
  </xdr:twoCellAnchor>
  <xdr:oneCellAnchor>
    <xdr:from>
      <xdr:col>1</xdr:col>
      <xdr:colOff>28575</xdr:colOff>
      <xdr:row>0</xdr:row>
      <xdr:rowOff>317499</xdr:rowOff>
    </xdr:from>
    <xdr:ext cx="4524375" cy="261206"/>
    <xdr:sp macro="" textlink="">
      <xdr:nvSpPr>
        <xdr:cNvPr id="42" name="吹き出し: 角を丸めた四角形 15">
          <a:extLst>
            <a:ext uri="{FF2B5EF4-FFF2-40B4-BE49-F238E27FC236}">
              <a16:creationId xmlns:a16="http://schemas.microsoft.com/office/drawing/2014/main" id="{00000000-0008-0000-0A00-00002A000000}"/>
            </a:ext>
          </a:extLst>
        </xdr:cNvPr>
        <xdr:cNvSpPr/>
      </xdr:nvSpPr>
      <xdr:spPr bwMode="auto">
        <a:xfrm>
          <a:off x="695325" y="317499"/>
          <a:ext cx="4524375"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【2</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発注者と受注者の課税取引として請求する場合</a:t>
          </a:r>
        </a:p>
      </xdr:txBody>
    </xdr:sp>
    <xdr:clientData/>
  </xdr:oneCellAnchor>
  <xdr:oneCellAnchor>
    <xdr:from>
      <xdr:col>13</xdr:col>
      <xdr:colOff>212913</xdr:colOff>
      <xdr:row>11</xdr:row>
      <xdr:rowOff>179293</xdr:rowOff>
    </xdr:from>
    <xdr:ext cx="3270250" cy="564514"/>
    <xdr:sp macro="" textlink="">
      <xdr:nvSpPr>
        <xdr:cNvPr id="43" name="吹き出し: 線 2">
          <a:extLst>
            <a:ext uri="{FF2B5EF4-FFF2-40B4-BE49-F238E27FC236}">
              <a16:creationId xmlns:a16="http://schemas.microsoft.com/office/drawing/2014/main" id="{00000000-0008-0000-0A00-00002B000000}"/>
            </a:ext>
          </a:extLst>
        </xdr:cNvPr>
        <xdr:cNvSpPr/>
      </xdr:nvSpPr>
      <xdr:spPr>
        <a:xfrm flipH="1">
          <a:off x="10746442" y="2779058"/>
          <a:ext cx="3270250" cy="564514"/>
        </a:xfrm>
        <a:prstGeom prst="borderCallout1">
          <a:avLst>
            <a:gd name="adj1" fmla="val 6005"/>
            <a:gd name="adj2" fmla="val 100782"/>
            <a:gd name="adj3" fmla="val -34876"/>
            <a:gd name="adj4" fmla="val 81401"/>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2</a:t>
          </a:r>
          <a:r>
            <a:rPr lang="ja-JP" altLang="en-US" sz="1100">
              <a:solidFill>
                <a:sysClr val="windowText" lastClr="000000"/>
              </a:solidFill>
              <a:effectLst/>
              <a:latin typeface="+mn-lt"/>
              <a:ea typeface="+mn-ea"/>
              <a:cs typeface="+mn-cs"/>
            </a:rPr>
            <a:t>者間</a:t>
          </a:r>
          <a:r>
            <a:rPr lang="ja-JP" altLang="ja-JP" sz="1100">
              <a:solidFill>
                <a:sysClr val="windowText" lastClr="000000"/>
              </a:solidFill>
              <a:effectLst/>
              <a:latin typeface="+mn-lt"/>
              <a:ea typeface="+mn-ea"/>
              <a:cs typeface="+mn-cs"/>
            </a:rPr>
            <a:t>取引</a:t>
          </a:r>
          <a:r>
            <a:rPr lang="ja-JP" altLang="en-US" sz="1100">
              <a:solidFill>
                <a:sysClr val="windowText" lastClr="000000"/>
              </a:solidFill>
              <a:effectLst/>
              <a:latin typeface="+mn-lt"/>
              <a:ea typeface="+mn-ea"/>
              <a:cs typeface="+mn-cs"/>
            </a:rPr>
            <a:t>の場合</a:t>
          </a:r>
          <a:r>
            <a:rPr lang="ja-JP" altLang="ja-JP" sz="1100">
              <a:solidFill>
                <a:sysClr val="windowText" lastClr="000000"/>
              </a:solidFill>
              <a:effectLst/>
              <a:latin typeface="+mn-lt"/>
              <a:ea typeface="+mn-ea"/>
              <a:cs typeface="+mn-cs"/>
            </a:rPr>
            <a:t>、ゼネコンの適格請求書発行事業者の登録番号</a:t>
          </a:r>
          <a:r>
            <a:rPr lang="ja-JP" altLang="en-US" sz="1100">
              <a:solidFill>
                <a:sysClr val="windowText" lastClr="000000"/>
              </a:solidFill>
              <a:effectLst/>
              <a:latin typeface="+mn-lt"/>
              <a:ea typeface="+mn-ea"/>
              <a:cs typeface="+mn-cs"/>
            </a:rPr>
            <a:t>を記載</a:t>
          </a:r>
          <a:endParaRPr kumimoji="1" lang="ja-JP" altLang="en-US" sz="1100" b="1">
            <a:solidFill>
              <a:sysClr val="windowText" lastClr="000000"/>
            </a:solidFill>
            <a:latin typeface="+mn-lt"/>
            <a:ea typeface="+mn-ea"/>
            <a:cs typeface="+mn-cs"/>
          </a:endParaRPr>
        </a:p>
      </xdr:txBody>
    </xdr:sp>
    <xdr:clientData/>
  </xdr:oneCellAnchor>
  <xdr:twoCellAnchor>
    <xdr:from>
      <xdr:col>0</xdr:col>
      <xdr:colOff>107950</xdr:colOff>
      <xdr:row>8</xdr:row>
      <xdr:rowOff>200025</xdr:rowOff>
    </xdr:from>
    <xdr:to>
      <xdr:col>1</xdr:col>
      <xdr:colOff>17200</xdr:colOff>
      <xdr:row>9</xdr:row>
      <xdr:rowOff>206475</xdr:rowOff>
    </xdr:to>
    <xdr:sp macro="" textlink="">
      <xdr:nvSpPr>
        <xdr:cNvPr id="44" name="テキスト ボックス 43">
          <a:extLst>
            <a:ext uri="{FF2B5EF4-FFF2-40B4-BE49-F238E27FC236}">
              <a16:creationId xmlns:a16="http://schemas.microsoft.com/office/drawing/2014/main" id="{00000000-0008-0000-0A00-00002C000000}"/>
            </a:ext>
          </a:extLst>
        </xdr:cNvPr>
        <xdr:cNvSpPr txBox="1"/>
      </xdr:nvSpPr>
      <xdr:spPr>
        <a:xfrm>
          <a:off x="107950" y="27241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9</xdr:col>
      <xdr:colOff>616883</xdr:colOff>
      <xdr:row>9</xdr:row>
      <xdr:rowOff>206749</xdr:rowOff>
    </xdr:from>
    <xdr:to>
      <xdr:col>9</xdr:col>
      <xdr:colOff>1192883</xdr:colOff>
      <xdr:row>11</xdr:row>
      <xdr:rowOff>3649</xdr:rowOff>
    </xdr:to>
    <xdr:sp macro="" textlink="">
      <xdr:nvSpPr>
        <xdr:cNvPr id="45" name="テキスト ボックス 44">
          <a:extLst>
            <a:ext uri="{FF2B5EF4-FFF2-40B4-BE49-F238E27FC236}">
              <a16:creationId xmlns:a16="http://schemas.microsoft.com/office/drawing/2014/main" id="{00000000-0008-0000-0A00-00002D000000}"/>
            </a:ext>
          </a:extLst>
        </xdr:cNvPr>
        <xdr:cNvSpPr txBox="1"/>
      </xdr:nvSpPr>
      <xdr:spPr>
        <a:xfrm>
          <a:off x="5798483" y="29404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12</xdr:col>
      <xdr:colOff>374650</xdr:colOff>
      <xdr:row>16</xdr:row>
      <xdr:rowOff>187325</xdr:rowOff>
    </xdr:from>
    <xdr:to>
      <xdr:col>12</xdr:col>
      <xdr:colOff>950650</xdr:colOff>
      <xdr:row>17</xdr:row>
      <xdr:rowOff>193775</xdr:rowOff>
    </xdr:to>
    <xdr:sp macro="" textlink="">
      <xdr:nvSpPr>
        <xdr:cNvPr id="46" name="テキスト ボックス 45">
          <a:extLst>
            <a:ext uri="{FF2B5EF4-FFF2-40B4-BE49-F238E27FC236}">
              <a16:creationId xmlns:a16="http://schemas.microsoft.com/office/drawing/2014/main" id="{00000000-0008-0000-0A00-00002E000000}"/>
            </a:ext>
          </a:extLst>
        </xdr:cNvPr>
        <xdr:cNvSpPr txBox="1"/>
      </xdr:nvSpPr>
      <xdr:spPr>
        <a:xfrm>
          <a:off x="9575800" y="3806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X1366</a:t>
          </a:r>
          <a:endParaRPr kumimoji="1" lang="ja-JP" altLang="en-US" sz="1100">
            <a:solidFill>
              <a:srgbClr val="0070C0"/>
            </a:solidFill>
          </a:endParaRPr>
        </a:p>
      </xdr:txBody>
    </xdr:sp>
    <xdr:clientData/>
  </xdr:twoCellAnchor>
  <xdr:twoCellAnchor>
    <xdr:from>
      <xdr:col>13</xdr:col>
      <xdr:colOff>768350</xdr:colOff>
      <xdr:row>24</xdr:row>
      <xdr:rowOff>206375</xdr:rowOff>
    </xdr:from>
    <xdr:to>
      <xdr:col>14</xdr:col>
      <xdr:colOff>29900</xdr:colOff>
      <xdr:row>25</xdr:row>
      <xdr:rowOff>203300</xdr:rowOff>
    </xdr:to>
    <xdr:sp macro="" textlink="">
      <xdr:nvSpPr>
        <xdr:cNvPr id="47" name="テキスト ボックス 46">
          <a:extLst>
            <a:ext uri="{FF2B5EF4-FFF2-40B4-BE49-F238E27FC236}">
              <a16:creationId xmlns:a16="http://schemas.microsoft.com/office/drawing/2014/main" id="{00000000-0008-0000-0A00-00002F000000}"/>
            </a:ext>
          </a:extLst>
        </xdr:cNvPr>
        <xdr:cNvSpPr txBox="1"/>
      </xdr:nvSpPr>
      <xdr:spPr>
        <a:xfrm>
          <a:off x="11283950" y="55403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endParaRPr kumimoji="1" lang="ja-JP" altLang="en-US" sz="1100">
            <a:solidFill>
              <a:srgbClr val="0070C0"/>
            </a:solidFill>
          </a:endParaRPr>
        </a:p>
      </xdr:txBody>
    </xdr:sp>
    <xdr:clientData/>
  </xdr:twoCellAnchor>
  <xdr:twoCellAnchor>
    <xdr:from>
      <xdr:col>14</xdr:col>
      <xdr:colOff>750794</xdr:colOff>
      <xdr:row>24</xdr:row>
      <xdr:rowOff>179294</xdr:rowOff>
    </xdr:from>
    <xdr:to>
      <xdr:col>15</xdr:col>
      <xdr:colOff>12344</xdr:colOff>
      <xdr:row>25</xdr:row>
      <xdr:rowOff>176219</xdr:rowOff>
    </xdr:to>
    <xdr:sp macro="" textlink="">
      <xdr:nvSpPr>
        <xdr:cNvPr id="48" name="テキスト ボックス 47">
          <a:extLst>
            <a:ext uri="{FF2B5EF4-FFF2-40B4-BE49-F238E27FC236}">
              <a16:creationId xmlns:a16="http://schemas.microsoft.com/office/drawing/2014/main" id="{00000000-0008-0000-0A00-000030000000}"/>
            </a:ext>
          </a:extLst>
        </xdr:cNvPr>
        <xdr:cNvSpPr txBox="1"/>
      </xdr:nvSpPr>
      <xdr:spPr>
        <a:xfrm>
          <a:off x="12580844" y="551329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endParaRPr kumimoji="1" lang="ja-JP" altLang="en-US" sz="1100">
            <a:solidFill>
              <a:srgbClr val="0070C0"/>
            </a:solidFill>
          </a:endParaRPr>
        </a:p>
      </xdr:txBody>
    </xdr:sp>
    <xdr:clientData/>
  </xdr:twoCellAnchor>
  <xdr:twoCellAnchor>
    <xdr:from>
      <xdr:col>13</xdr:col>
      <xdr:colOff>1187824</xdr:colOff>
      <xdr:row>29</xdr:row>
      <xdr:rowOff>123265</xdr:rowOff>
    </xdr:from>
    <xdr:to>
      <xdr:col>16</xdr:col>
      <xdr:colOff>168088</xdr:colOff>
      <xdr:row>30</xdr:row>
      <xdr:rowOff>184067</xdr:rowOff>
    </xdr:to>
    <xdr:sp macro="" textlink="">
      <xdr:nvSpPr>
        <xdr:cNvPr id="50" name="四角形: 角を丸くする 49">
          <a:extLst>
            <a:ext uri="{FF2B5EF4-FFF2-40B4-BE49-F238E27FC236}">
              <a16:creationId xmlns:a16="http://schemas.microsoft.com/office/drawing/2014/main" id="{00000000-0008-0000-0A00-000032000000}"/>
            </a:ext>
          </a:extLst>
        </xdr:cNvPr>
        <xdr:cNvSpPr/>
      </xdr:nvSpPr>
      <xdr:spPr>
        <a:xfrm>
          <a:off x="11721353" y="6689912"/>
          <a:ext cx="2913529" cy="296126"/>
        </a:xfrm>
        <a:prstGeom prst="round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lang="ja-JP" altLang="ja-JP" sz="1100" b="0" i="0" baseline="0">
              <a:solidFill>
                <a:sysClr val="windowText" lastClr="000000"/>
              </a:solidFill>
              <a:effectLst/>
              <a:latin typeface="+mn-lt"/>
              <a:ea typeface="+mn-ea"/>
              <a:cs typeface="+mn-cs"/>
            </a:rPr>
            <a:t>一般的な請求書で扱う項目名称を使用</a:t>
          </a:r>
          <a:endParaRPr kumimoji="1" lang="ja-JP" altLang="en-US"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120152</xdr:colOff>
      <xdr:row>3</xdr:row>
      <xdr:rowOff>10584</xdr:rowOff>
    </xdr:from>
    <xdr:to>
      <xdr:col>0</xdr:col>
      <xdr:colOff>696152</xdr:colOff>
      <xdr:row>4</xdr:row>
      <xdr:rowOff>2466</xdr:rowOff>
    </xdr:to>
    <xdr:sp macro="" textlink="">
      <xdr:nvSpPr>
        <xdr:cNvPr id="28" name="テキスト ボックス 27">
          <a:extLst>
            <a:ext uri="{FF2B5EF4-FFF2-40B4-BE49-F238E27FC236}">
              <a16:creationId xmlns:a16="http://schemas.microsoft.com/office/drawing/2014/main" id="{00000000-0008-0000-0B00-00001C000000}"/>
            </a:ext>
          </a:extLst>
        </xdr:cNvPr>
        <xdr:cNvSpPr txBox="1"/>
      </xdr:nvSpPr>
      <xdr:spPr>
        <a:xfrm>
          <a:off x="120152" y="96308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6</xdr:col>
      <xdr:colOff>630329</xdr:colOff>
      <xdr:row>3</xdr:row>
      <xdr:rowOff>173691</xdr:rowOff>
    </xdr:from>
    <xdr:to>
      <xdr:col>6</xdr:col>
      <xdr:colOff>1206329</xdr:colOff>
      <xdr:row>4</xdr:row>
      <xdr:rowOff>165573</xdr:rowOff>
    </xdr:to>
    <xdr:sp macro="" textlink="">
      <xdr:nvSpPr>
        <xdr:cNvPr id="29" name="テキスト ボックス 28">
          <a:extLst>
            <a:ext uri="{FF2B5EF4-FFF2-40B4-BE49-F238E27FC236}">
              <a16:creationId xmlns:a16="http://schemas.microsoft.com/office/drawing/2014/main" id="{00000000-0008-0000-0B00-00001D000000}"/>
            </a:ext>
          </a:extLst>
        </xdr:cNvPr>
        <xdr:cNvSpPr txBox="1"/>
      </xdr:nvSpPr>
      <xdr:spPr>
        <a:xfrm>
          <a:off x="5112682" y="11261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625607</xdr:colOff>
      <xdr:row>3</xdr:row>
      <xdr:rowOff>184897</xdr:rowOff>
    </xdr:from>
    <xdr:to>
      <xdr:col>10</xdr:col>
      <xdr:colOff>439607</xdr:colOff>
      <xdr:row>4</xdr:row>
      <xdr:rowOff>176779</xdr:rowOff>
    </xdr:to>
    <xdr:sp macro="" textlink="">
      <xdr:nvSpPr>
        <xdr:cNvPr id="30" name="テキスト ボックス 29">
          <a:extLst>
            <a:ext uri="{FF2B5EF4-FFF2-40B4-BE49-F238E27FC236}">
              <a16:creationId xmlns:a16="http://schemas.microsoft.com/office/drawing/2014/main" id="{00000000-0008-0000-0B00-00001E000000}"/>
            </a:ext>
          </a:extLst>
        </xdr:cNvPr>
        <xdr:cNvSpPr txBox="1"/>
      </xdr:nvSpPr>
      <xdr:spPr>
        <a:xfrm>
          <a:off x="7887019" y="11373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2</xdr:col>
      <xdr:colOff>155728</xdr:colOff>
      <xdr:row>6</xdr:row>
      <xdr:rowOff>182941</xdr:rowOff>
    </xdr:from>
    <xdr:to>
      <xdr:col>2</xdr:col>
      <xdr:colOff>731728</xdr:colOff>
      <xdr:row>7</xdr:row>
      <xdr:rowOff>174823</xdr:rowOff>
    </xdr:to>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1262442" y="1970012"/>
          <a:ext cx="576000" cy="20959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p>
        <a:p>
          <a:endParaRPr kumimoji="1" lang="ja-JP" altLang="en-US" sz="1100">
            <a:solidFill>
              <a:srgbClr val="0070C0"/>
            </a:solidFill>
          </a:endParaRPr>
        </a:p>
      </xdr:txBody>
    </xdr:sp>
    <xdr:clientData/>
  </xdr:twoCellAnchor>
  <xdr:twoCellAnchor>
    <xdr:from>
      <xdr:col>2</xdr:col>
      <xdr:colOff>809625</xdr:colOff>
      <xdr:row>6</xdr:row>
      <xdr:rowOff>100542</xdr:rowOff>
    </xdr:from>
    <xdr:to>
      <xdr:col>3</xdr:col>
      <xdr:colOff>511566</xdr:colOff>
      <xdr:row>7</xdr:row>
      <xdr:rowOff>92424</xdr:rowOff>
    </xdr:to>
    <xdr:sp macro="" textlink="">
      <xdr:nvSpPr>
        <xdr:cNvPr id="34" name="テキスト ボックス 33">
          <a:extLst>
            <a:ext uri="{FF2B5EF4-FFF2-40B4-BE49-F238E27FC236}">
              <a16:creationId xmlns:a16="http://schemas.microsoft.com/office/drawing/2014/main" id="{00000000-0008-0000-0B00-000022000000}"/>
            </a:ext>
          </a:extLst>
        </xdr:cNvPr>
        <xdr:cNvSpPr txBox="1"/>
      </xdr:nvSpPr>
      <xdr:spPr>
        <a:xfrm>
          <a:off x="1862978" y="189348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p>
        <a:p>
          <a:endParaRPr kumimoji="1" lang="ja-JP" altLang="en-US" sz="1100">
            <a:solidFill>
              <a:srgbClr val="0070C0"/>
            </a:solidFill>
          </a:endParaRPr>
        </a:p>
      </xdr:txBody>
    </xdr:sp>
    <xdr:clientData/>
  </xdr:twoCellAnchor>
  <xdr:twoCellAnchor>
    <xdr:from>
      <xdr:col>5</xdr:col>
      <xdr:colOff>105834</xdr:colOff>
      <xdr:row>6</xdr:row>
      <xdr:rowOff>105833</xdr:rowOff>
    </xdr:from>
    <xdr:to>
      <xdr:col>5</xdr:col>
      <xdr:colOff>681834</xdr:colOff>
      <xdr:row>7</xdr:row>
      <xdr:rowOff>97715</xdr:rowOff>
    </xdr:to>
    <xdr:sp macro="" textlink="">
      <xdr:nvSpPr>
        <xdr:cNvPr id="35" name="テキスト ボックス 34">
          <a:extLst>
            <a:ext uri="{FF2B5EF4-FFF2-40B4-BE49-F238E27FC236}">
              <a16:creationId xmlns:a16="http://schemas.microsoft.com/office/drawing/2014/main" id="{00000000-0008-0000-0B00-000023000000}"/>
            </a:ext>
          </a:extLst>
        </xdr:cNvPr>
        <xdr:cNvSpPr txBox="1"/>
      </xdr:nvSpPr>
      <xdr:spPr>
        <a:xfrm>
          <a:off x="3904628" y="189877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6</xdr:col>
      <xdr:colOff>1370543</xdr:colOff>
      <xdr:row>5</xdr:row>
      <xdr:rowOff>275166</xdr:rowOff>
    </xdr:from>
    <xdr:to>
      <xdr:col>7</xdr:col>
      <xdr:colOff>495300</xdr:colOff>
      <xdr:row>7</xdr:row>
      <xdr:rowOff>57149</xdr:rowOff>
    </xdr:to>
    <xdr:sp macro="" textlink="">
      <xdr:nvSpPr>
        <xdr:cNvPr id="36" name="テキスト ボックス 35">
          <a:extLst>
            <a:ext uri="{FF2B5EF4-FFF2-40B4-BE49-F238E27FC236}">
              <a16:creationId xmlns:a16="http://schemas.microsoft.com/office/drawing/2014/main" id="{00000000-0008-0000-0B00-000024000000}"/>
            </a:ext>
          </a:extLst>
        </xdr:cNvPr>
        <xdr:cNvSpPr txBox="1"/>
      </xdr:nvSpPr>
      <xdr:spPr>
        <a:xfrm>
          <a:off x="5913968" y="1799166"/>
          <a:ext cx="696382" cy="296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8</xdr:col>
      <xdr:colOff>201084</xdr:colOff>
      <xdr:row>5</xdr:row>
      <xdr:rowOff>280457</xdr:rowOff>
    </xdr:from>
    <xdr:to>
      <xdr:col>9</xdr:col>
      <xdr:colOff>396084</xdr:colOff>
      <xdr:row>6</xdr:row>
      <xdr:rowOff>205104</xdr:rowOff>
    </xdr:to>
    <xdr:sp macro="" textlink="">
      <xdr:nvSpPr>
        <xdr:cNvPr id="37" name="テキスト ボックス 36">
          <a:extLst>
            <a:ext uri="{FF2B5EF4-FFF2-40B4-BE49-F238E27FC236}">
              <a16:creationId xmlns:a16="http://schemas.microsoft.com/office/drawing/2014/main" id="{00000000-0008-0000-0B00-000025000000}"/>
            </a:ext>
          </a:extLst>
        </xdr:cNvPr>
        <xdr:cNvSpPr txBox="1"/>
      </xdr:nvSpPr>
      <xdr:spPr>
        <a:xfrm>
          <a:off x="7081496" y="178204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10</xdr:col>
      <xdr:colOff>63501</xdr:colOff>
      <xdr:row>5</xdr:row>
      <xdr:rowOff>285752</xdr:rowOff>
    </xdr:from>
    <xdr:to>
      <xdr:col>10</xdr:col>
      <xdr:colOff>639501</xdr:colOff>
      <xdr:row>6</xdr:row>
      <xdr:rowOff>210399</xdr:rowOff>
    </xdr:to>
    <xdr:sp macro="" textlink="">
      <xdr:nvSpPr>
        <xdr:cNvPr id="38" name="テキスト ボックス 37">
          <a:extLst>
            <a:ext uri="{FF2B5EF4-FFF2-40B4-BE49-F238E27FC236}">
              <a16:creationId xmlns:a16="http://schemas.microsoft.com/office/drawing/2014/main" id="{00000000-0008-0000-0B00-000026000000}"/>
            </a:ext>
          </a:extLst>
        </xdr:cNvPr>
        <xdr:cNvSpPr txBox="1"/>
      </xdr:nvSpPr>
      <xdr:spPr>
        <a:xfrm>
          <a:off x="8086913" y="178734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p>
        <a:p>
          <a:endParaRPr kumimoji="1" lang="ja-JP" altLang="en-US" sz="1100">
            <a:solidFill>
              <a:srgbClr val="0070C0"/>
            </a:solidFill>
          </a:endParaRPr>
        </a:p>
      </xdr:txBody>
    </xdr:sp>
    <xdr:clientData/>
  </xdr:twoCellAnchor>
  <xdr:twoCellAnchor>
    <xdr:from>
      <xdr:col>12</xdr:col>
      <xdr:colOff>0</xdr:colOff>
      <xdr:row>6</xdr:row>
      <xdr:rowOff>0</xdr:rowOff>
    </xdr:from>
    <xdr:to>
      <xdr:col>12</xdr:col>
      <xdr:colOff>576000</xdr:colOff>
      <xdr:row>6</xdr:row>
      <xdr:rowOff>216000</xdr:rowOff>
    </xdr:to>
    <xdr:sp macro="" textlink="">
      <xdr:nvSpPr>
        <xdr:cNvPr id="39" name="テキスト ボックス 38">
          <a:extLst>
            <a:ext uri="{FF2B5EF4-FFF2-40B4-BE49-F238E27FC236}">
              <a16:creationId xmlns:a16="http://schemas.microsoft.com/office/drawing/2014/main" id="{00000000-0008-0000-0B00-000027000000}"/>
            </a:ext>
          </a:extLst>
        </xdr:cNvPr>
        <xdr:cNvSpPr txBox="1"/>
      </xdr:nvSpPr>
      <xdr:spPr>
        <a:xfrm>
          <a:off x="9872382" y="17929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p>
        <a:p>
          <a:endParaRPr kumimoji="1" lang="ja-JP" altLang="en-US" sz="1100">
            <a:solidFill>
              <a:srgbClr val="0070C0"/>
            </a:solidFill>
          </a:endParaRPr>
        </a:p>
      </xdr:txBody>
    </xdr:sp>
    <xdr:clientData/>
  </xdr:twoCellAnchor>
  <xdr:twoCellAnchor>
    <xdr:from>
      <xdr:col>13</xdr:col>
      <xdr:colOff>68792</xdr:colOff>
      <xdr:row>6</xdr:row>
      <xdr:rowOff>5291</xdr:rowOff>
    </xdr:from>
    <xdr:to>
      <xdr:col>13</xdr:col>
      <xdr:colOff>644792</xdr:colOff>
      <xdr:row>6</xdr:row>
      <xdr:rowOff>221291</xdr:rowOff>
    </xdr:to>
    <xdr:sp macro="" textlink="">
      <xdr:nvSpPr>
        <xdr:cNvPr id="40" name="テキスト ボックス 39">
          <a:extLst>
            <a:ext uri="{FF2B5EF4-FFF2-40B4-BE49-F238E27FC236}">
              <a16:creationId xmlns:a16="http://schemas.microsoft.com/office/drawing/2014/main" id="{00000000-0008-0000-0B00-000028000000}"/>
            </a:ext>
          </a:extLst>
        </xdr:cNvPr>
        <xdr:cNvSpPr txBox="1"/>
      </xdr:nvSpPr>
      <xdr:spPr>
        <a:xfrm>
          <a:off x="11039351" y="179823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p>
        <a:p>
          <a:endParaRPr kumimoji="1" lang="ja-JP" altLang="en-US" sz="1100">
            <a:solidFill>
              <a:srgbClr val="0070C0"/>
            </a:solidFill>
          </a:endParaRPr>
        </a:p>
      </xdr:txBody>
    </xdr:sp>
    <xdr:clientData/>
  </xdr:twoCellAnchor>
  <xdr:twoCellAnchor>
    <xdr:from>
      <xdr:col>14</xdr:col>
      <xdr:colOff>724959</xdr:colOff>
      <xdr:row>6</xdr:row>
      <xdr:rowOff>0</xdr:rowOff>
    </xdr:from>
    <xdr:to>
      <xdr:col>15</xdr:col>
      <xdr:colOff>124341</xdr:colOff>
      <xdr:row>6</xdr:row>
      <xdr:rowOff>216000</xdr:rowOff>
    </xdr:to>
    <xdr:sp macro="" textlink="">
      <xdr:nvSpPr>
        <xdr:cNvPr id="41" name="テキスト ボックス 40">
          <a:extLst>
            <a:ext uri="{FF2B5EF4-FFF2-40B4-BE49-F238E27FC236}">
              <a16:creationId xmlns:a16="http://schemas.microsoft.com/office/drawing/2014/main" id="{00000000-0008-0000-0B00-000029000000}"/>
            </a:ext>
          </a:extLst>
        </xdr:cNvPr>
        <xdr:cNvSpPr txBox="1"/>
      </xdr:nvSpPr>
      <xdr:spPr>
        <a:xfrm>
          <a:off x="12782488" y="17929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724959</xdr:colOff>
      <xdr:row>7</xdr:row>
      <xdr:rowOff>0</xdr:rowOff>
    </xdr:from>
    <xdr:to>
      <xdr:col>15</xdr:col>
      <xdr:colOff>124341</xdr:colOff>
      <xdr:row>7</xdr:row>
      <xdr:rowOff>216000</xdr:rowOff>
    </xdr:to>
    <xdr:sp macro="" textlink="">
      <xdr:nvSpPr>
        <xdr:cNvPr id="42" name="テキスト ボックス 41">
          <a:extLst>
            <a:ext uri="{FF2B5EF4-FFF2-40B4-BE49-F238E27FC236}">
              <a16:creationId xmlns:a16="http://schemas.microsoft.com/office/drawing/2014/main" id="{00000000-0008-0000-0B00-00002A000000}"/>
            </a:ext>
          </a:extLst>
        </xdr:cNvPr>
        <xdr:cNvSpPr txBox="1"/>
      </xdr:nvSpPr>
      <xdr:spPr>
        <a:xfrm>
          <a:off x="12782488" y="201705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a:p>
          <a:endParaRPr kumimoji="1" lang="en-US" altLang="ja-JP" sz="1100">
            <a:solidFill>
              <a:srgbClr val="0070C0"/>
            </a:solidFill>
          </a:endParaRPr>
        </a:p>
        <a:p>
          <a:endParaRPr kumimoji="1" lang="ja-JP" altLang="en-US" sz="1100">
            <a:solidFill>
              <a:srgbClr val="0070C0"/>
            </a:solidFill>
          </a:endParaRPr>
        </a:p>
      </xdr:txBody>
    </xdr:sp>
    <xdr:clientData/>
  </xdr:twoCellAnchor>
  <xdr:oneCellAnchor>
    <xdr:from>
      <xdr:col>12</xdr:col>
      <xdr:colOff>496957</xdr:colOff>
      <xdr:row>0</xdr:row>
      <xdr:rowOff>161906</xdr:rowOff>
    </xdr:from>
    <xdr:ext cx="4101982" cy="747652"/>
    <xdr:sp macro="" textlink="">
      <xdr:nvSpPr>
        <xdr:cNvPr id="19" name="四角形: 角を丸くする 11">
          <a:extLst>
            <a:ext uri="{FF2B5EF4-FFF2-40B4-BE49-F238E27FC236}">
              <a16:creationId xmlns:a16="http://schemas.microsoft.com/office/drawing/2014/main" id="{00000000-0008-0000-0B00-000013000000}"/>
            </a:ext>
          </a:extLst>
        </xdr:cNvPr>
        <xdr:cNvSpPr/>
      </xdr:nvSpPr>
      <xdr:spPr>
        <a:xfrm>
          <a:off x="10416564" y="161906"/>
          <a:ext cx="4101982" cy="747652"/>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oneCellAnchor>
    <xdr:from>
      <xdr:col>1</xdr:col>
      <xdr:colOff>1360</xdr:colOff>
      <xdr:row>0</xdr:row>
      <xdr:rowOff>34020</xdr:rowOff>
    </xdr:from>
    <xdr:ext cx="4524375" cy="261206"/>
    <xdr:sp macro="" textlink="">
      <xdr:nvSpPr>
        <xdr:cNvPr id="20" name="吹き出し: 角を丸めた四角形 15">
          <a:extLst>
            <a:ext uri="{FF2B5EF4-FFF2-40B4-BE49-F238E27FC236}">
              <a16:creationId xmlns:a16="http://schemas.microsoft.com/office/drawing/2014/main" id="{00000000-0008-0000-0B00-000014000000}"/>
            </a:ext>
          </a:extLst>
        </xdr:cNvPr>
        <xdr:cNvSpPr/>
      </xdr:nvSpPr>
      <xdr:spPr bwMode="auto">
        <a:xfrm>
          <a:off x="749753" y="34020"/>
          <a:ext cx="4524375"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【2</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発注者と受注者の課税取引として請求する場合</a:t>
          </a:r>
        </a:p>
      </xdr:txBody>
    </xdr:sp>
    <xdr:clientData/>
  </xdr:oneCellAnchor>
  <xdr:twoCellAnchor>
    <xdr:from>
      <xdr:col>12</xdr:col>
      <xdr:colOff>173357</xdr:colOff>
      <xdr:row>4</xdr:row>
      <xdr:rowOff>3629</xdr:rowOff>
    </xdr:from>
    <xdr:to>
      <xdr:col>12</xdr:col>
      <xdr:colOff>749357</xdr:colOff>
      <xdr:row>4</xdr:row>
      <xdr:rowOff>219629</xdr:rowOff>
    </xdr:to>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10045739" y="118024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oneCellAnchor>
    <xdr:from>
      <xdr:col>14</xdr:col>
      <xdr:colOff>959971</xdr:colOff>
      <xdr:row>4</xdr:row>
      <xdr:rowOff>138709</xdr:rowOff>
    </xdr:from>
    <xdr:ext cx="897218" cy="261206"/>
    <xdr:sp macro="" textlink="">
      <xdr:nvSpPr>
        <xdr:cNvPr id="23" name="吹き出し: 角を丸めた四角形 13">
          <a:extLst>
            <a:ext uri="{FF2B5EF4-FFF2-40B4-BE49-F238E27FC236}">
              <a16:creationId xmlns:a16="http://schemas.microsoft.com/office/drawing/2014/main" id="{00000000-0008-0000-0B00-000017000000}"/>
            </a:ext>
          </a:extLst>
        </xdr:cNvPr>
        <xdr:cNvSpPr/>
      </xdr:nvSpPr>
      <xdr:spPr bwMode="auto">
        <a:xfrm>
          <a:off x="13017500" y="1304121"/>
          <a:ext cx="897218" cy="261206"/>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14</xdr:col>
      <xdr:colOff>123264</xdr:colOff>
      <xdr:row>4</xdr:row>
      <xdr:rowOff>44823</xdr:rowOff>
    </xdr:from>
    <xdr:to>
      <xdr:col>14</xdr:col>
      <xdr:colOff>699264</xdr:colOff>
      <xdr:row>4</xdr:row>
      <xdr:rowOff>260823</xdr:rowOff>
    </xdr:to>
    <xdr:sp macro="" textlink="">
      <xdr:nvSpPr>
        <xdr:cNvPr id="24" name="テキスト ボックス 23">
          <a:extLst>
            <a:ext uri="{FF2B5EF4-FFF2-40B4-BE49-F238E27FC236}">
              <a16:creationId xmlns:a16="http://schemas.microsoft.com/office/drawing/2014/main" id="{00000000-0008-0000-0B00-000018000000}"/>
            </a:ext>
          </a:extLst>
        </xdr:cNvPr>
        <xdr:cNvSpPr txBox="1"/>
      </xdr:nvSpPr>
      <xdr:spPr>
        <a:xfrm>
          <a:off x="12180793" y="12214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oneCellAnchor>
    <xdr:from>
      <xdr:col>12</xdr:col>
      <xdr:colOff>646207</xdr:colOff>
      <xdr:row>18</xdr:row>
      <xdr:rowOff>128382</xdr:rowOff>
    </xdr:from>
    <xdr:ext cx="2121646" cy="522413"/>
    <xdr:sp macro="" textlink="">
      <xdr:nvSpPr>
        <xdr:cNvPr id="25" name="吹き出し: 角を丸めた四角形 14">
          <a:extLst>
            <a:ext uri="{FF2B5EF4-FFF2-40B4-BE49-F238E27FC236}">
              <a16:creationId xmlns:a16="http://schemas.microsoft.com/office/drawing/2014/main" id="{00000000-0008-0000-0B00-000019000000}"/>
            </a:ext>
          </a:extLst>
        </xdr:cNvPr>
        <xdr:cNvSpPr/>
      </xdr:nvSpPr>
      <xdr:spPr bwMode="auto">
        <a:xfrm>
          <a:off x="10518589" y="4610735"/>
          <a:ext cx="2121646" cy="522413"/>
        </a:xfrm>
        <a:prstGeom prst="wedgeRoundRectCallout">
          <a:avLst>
            <a:gd name="adj1" fmla="val 63205"/>
            <a:gd name="adj2" fmla="val 1478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twoCellAnchor>
    <xdr:from>
      <xdr:col>11</xdr:col>
      <xdr:colOff>587242</xdr:colOff>
      <xdr:row>25</xdr:row>
      <xdr:rowOff>136072</xdr:rowOff>
    </xdr:from>
    <xdr:to>
      <xdr:col>12</xdr:col>
      <xdr:colOff>423635</xdr:colOff>
      <xdr:row>25</xdr:row>
      <xdr:rowOff>388072</xdr:rowOff>
    </xdr:to>
    <xdr:sp macro="" textlink="">
      <xdr:nvSpPr>
        <xdr:cNvPr id="31" name="テキスト ボックス 30">
          <a:extLst>
            <a:ext uri="{FF2B5EF4-FFF2-40B4-BE49-F238E27FC236}">
              <a16:creationId xmlns:a16="http://schemas.microsoft.com/office/drawing/2014/main" id="{00000000-0008-0000-0B00-00001F000000}"/>
            </a:ext>
          </a:extLst>
        </xdr:cNvPr>
        <xdr:cNvSpPr txBox="1"/>
      </xdr:nvSpPr>
      <xdr:spPr>
        <a:xfrm>
          <a:off x="9731242" y="6300108"/>
          <a:ext cx="612000" cy="2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X1088</a:t>
          </a:r>
          <a:endParaRPr kumimoji="1" lang="ja-JP" altLang="en-US" sz="1100">
            <a:solidFill>
              <a:srgbClr val="0070C0"/>
            </a:solidFill>
            <a:latin typeface="+mn-lt"/>
            <a:ea typeface="+mn-ea"/>
            <a:cs typeface="+mn-cs"/>
          </a:endParaRPr>
        </a:p>
      </xdr:txBody>
    </xdr:sp>
    <xdr:clientData/>
  </xdr:twoCellAnchor>
  <xdr:oneCellAnchor>
    <xdr:from>
      <xdr:col>0</xdr:col>
      <xdr:colOff>303894</xdr:colOff>
      <xdr:row>9</xdr:row>
      <xdr:rowOff>18142</xdr:rowOff>
    </xdr:from>
    <xdr:ext cx="897218" cy="261206"/>
    <xdr:sp macro="" textlink="">
      <xdr:nvSpPr>
        <xdr:cNvPr id="2" name="吹き出し: 角を丸めた四角形 13">
          <a:extLst>
            <a:ext uri="{FF2B5EF4-FFF2-40B4-BE49-F238E27FC236}">
              <a16:creationId xmlns:a16="http://schemas.microsoft.com/office/drawing/2014/main" id="{00000000-0008-0000-0B00-000002000000}"/>
            </a:ext>
          </a:extLst>
        </xdr:cNvPr>
        <xdr:cNvSpPr/>
      </xdr:nvSpPr>
      <xdr:spPr bwMode="auto">
        <a:xfrm>
          <a:off x="303894" y="2508249"/>
          <a:ext cx="897218" cy="261206"/>
        </a:xfrm>
        <a:prstGeom prst="wedgeRoundRectCallout">
          <a:avLst>
            <a:gd name="adj1" fmla="val 74387"/>
            <a:gd name="adj2" fmla="val -4819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0</xdr:col>
      <xdr:colOff>190500</xdr:colOff>
      <xdr:row>4</xdr:row>
      <xdr:rowOff>199571</xdr:rowOff>
    </xdr:from>
    <xdr:ext cx="3066596" cy="261206"/>
    <xdr:sp macro="" textlink="">
      <xdr:nvSpPr>
        <xdr:cNvPr id="3" name="吹き出し: 角を丸めた四角形 17">
          <a:extLst>
            <a:ext uri="{FF2B5EF4-FFF2-40B4-BE49-F238E27FC236}">
              <a16:creationId xmlns:a16="http://schemas.microsoft.com/office/drawing/2014/main" id="{00000000-0008-0000-0B00-000003000000}"/>
            </a:ext>
          </a:extLst>
        </xdr:cNvPr>
        <xdr:cNvSpPr/>
      </xdr:nvSpPr>
      <xdr:spPr bwMode="auto">
        <a:xfrm>
          <a:off x="190500" y="1410607"/>
          <a:ext cx="3066596" cy="261206"/>
        </a:xfrm>
        <a:prstGeom prst="wedgeRoundRectCallout">
          <a:avLst>
            <a:gd name="adj1" fmla="val -6615"/>
            <a:gd name="adj2" fmla="val -12180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4</xdr:row>
      <xdr:rowOff>207814</xdr:rowOff>
    </xdr:from>
    <xdr:ext cx="3076202" cy="261206"/>
    <xdr:sp macro="" textlink="">
      <xdr:nvSpPr>
        <xdr:cNvPr id="2" name="吹き出し: 角を丸めた四角形 17">
          <a:extLst>
            <a:ext uri="{FF2B5EF4-FFF2-40B4-BE49-F238E27FC236}">
              <a16:creationId xmlns:a16="http://schemas.microsoft.com/office/drawing/2014/main" id="{00000000-0008-0000-0C00-000002000000}"/>
            </a:ext>
          </a:extLst>
        </xdr:cNvPr>
        <xdr:cNvSpPr/>
      </xdr:nvSpPr>
      <xdr:spPr bwMode="auto">
        <a:xfrm>
          <a:off x="666750" y="1160314"/>
          <a:ext cx="3076202"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661146</xdr:colOff>
      <xdr:row>0</xdr:row>
      <xdr:rowOff>23532</xdr:rowOff>
    </xdr:from>
    <xdr:to>
      <xdr:col>15</xdr:col>
      <xdr:colOff>1346205</xdr:colOff>
      <xdr:row>3</xdr:row>
      <xdr:rowOff>27061</xdr:rowOff>
    </xdr:to>
    <xdr:sp macro="" textlink="">
      <xdr:nvSpPr>
        <xdr:cNvPr id="3" name="四角形: 角を丸くする 11">
          <a:extLst>
            <a:ext uri="{FF2B5EF4-FFF2-40B4-BE49-F238E27FC236}">
              <a16:creationId xmlns:a16="http://schemas.microsoft.com/office/drawing/2014/main" id="{00000000-0008-0000-0C00-000003000000}"/>
            </a:ext>
          </a:extLst>
        </xdr:cNvPr>
        <xdr:cNvSpPr/>
      </xdr:nvSpPr>
      <xdr:spPr>
        <a:xfrm>
          <a:off x="11161058" y="23532"/>
          <a:ext cx="3240000" cy="900000"/>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0</xdr:col>
      <xdr:colOff>107950</xdr:colOff>
      <xdr:row>3</xdr:row>
      <xdr:rowOff>0</xdr:rowOff>
    </xdr:from>
    <xdr:to>
      <xdr:col>1</xdr:col>
      <xdr:colOff>11597</xdr:colOff>
      <xdr:row>4</xdr:row>
      <xdr:rowOff>3089</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07950" y="714375"/>
          <a:ext cx="570397" cy="241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0</xdr:col>
      <xdr:colOff>63500</xdr:colOff>
      <xdr:row>11</xdr:row>
      <xdr:rowOff>25400</xdr:rowOff>
    </xdr:from>
    <xdr:to>
      <xdr:col>0</xdr:col>
      <xdr:colOff>639500</xdr:colOff>
      <xdr:row>12</xdr:row>
      <xdr:rowOff>28489</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63500" y="2644775"/>
          <a:ext cx="576000" cy="241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0</xdr:col>
      <xdr:colOff>63500</xdr:colOff>
      <xdr:row>12</xdr:row>
      <xdr:rowOff>31750</xdr:rowOff>
    </xdr:from>
    <xdr:to>
      <xdr:col>0</xdr:col>
      <xdr:colOff>639500</xdr:colOff>
      <xdr:row>13</xdr:row>
      <xdr:rowOff>34838</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63500" y="2889250"/>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ja-JP" altLang="en-US" sz="1100">
            <a:solidFill>
              <a:srgbClr val="0070C0"/>
            </a:solidFill>
          </a:endParaRPr>
        </a:p>
      </xdr:txBody>
    </xdr:sp>
    <xdr:clientData/>
  </xdr:twoCellAnchor>
  <xdr:twoCellAnchor>
    <xdr:from>
      <xdr:col>0</xdr:col>
      <xdr:colOff>69850</xdr:colOff>
      <xdr:row>13</xdr:row>
      <xdr:rowOff>19050</xdr:rowOff>
    </xdr:from>
    <xdr:to>
      <xdr:col>0</xdr:col>
      <xdr:colOff>645850</xdr:colOff>
      <xdr:row>14</xdr:row>
      <xdr:rowOff>22138</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69850" y="3114675"/>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endParaRPr kumimoji="1" lang="ja-JP" altLang="en-US" sz="1100">
            <a:solidFill>
              <a:srgbClr val="0070C0"/>
            </a:solidFill>
          </a:endParaRPr>
        </a:p>
      </xdr:txBody>
    </xdr:sp>
    <xdr:clientData/>
  </xdr:twoCellAnchor>
  <xdr:twoCellAnchor>
    <xdr:from>
      <xdr:col>0</xdr:col>
      <xdr:colOff>69850</xdr:colOff>
      <xdr:row>14</xdr:row>
      <xdr:rowOff>38100</xdr:rowOff>
    </xdr:from>
    <xdr:to>
      <xdr:col>0</xdr:col>
      <xdr:colOff>645850</xdr:colOff>
      <xdr:row>15</xdr:row>
      <xdr:rowOff>41188</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9850" y="3371850"/>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0</xdr:col>
      <xdr:colOff>69850</xdr:colOff>
      <xdr:row>15</xdr:row>
      <xdr:rowOff>31750</xdr:rowOff>
    </xdr:from>
    <xdr:to>
      <xdr:col>0</xdr:col>
      <xdr:colOff>645850</xdr:colOff>
      <xdr:row>16</xdr:row>
      <xdr:rowOff>34838</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69850" y="3603625"/>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ja-JP" altLang="en-US" sz="1100">
            <a:solidFill>
              <a:srgbClr val="0070C0"/>
            </a:solidFill>
          </a:endParaRPr>
        </a:p>
      </xdr:txBody>
    </xdr:sp>
    <xdr:clientData/>
  </xdr:twoCellAnchor>
  <xdr:twoCellAnchor>
    <xdr:from>
      <xdr:col>0</xdr:col>
      <xdr:colOff>76200</xdr:colOff>
      <xdr:row>18</xdr:row>
      <xdr:rowOff>31750</xdr:rowOff>
    </xdr:from>
    <xdr:to>
      <xdr:col>0</xdr:col>
      <xdr:colOff>652200</xdr:colOff>
      <xdr:row>19</xdr:row>
      <xdr:rowOff>34838</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76200" y="4318000"/>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12</xdr:col>
      <xdr:colOff>941294</xdr:colOff>
      <xdr:row>4</xdr:row>
      <xdr:rowOff>63499</xdr:rowOff>
    </xdr:from>
    <xdr:to>
      <xdr:col>13</xdr:col>
      <xdr:colOff>239823</xdr:colOff>
      <xdr:row>5</xdr:row>
      <xdr:rowOff>66587</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8666069" y="1015999"/>
          <a:ext cx="241504"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13</xdr:col>
      <xdr:colOff>1098177</xdr:colOff>
      <xdr:row>4</xdr:row>
      <xdr:rowOff>98424</xdr:rowOff>
    </xdr:from>
    <xdr:to>
      <xdr:col>14</xdr:col>
      <xdr:colOff>396707</xdr:colOff>
      <xdr:row>5</xdr:row>
      <xdr:rowOff>101512</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9337302" y="1050924"/>
          <a:ext cx="393905"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14</xdr:col>
      <xdr:colOff>1120589</xdr:colOff>
      <xdr:row>4</xdr:row>
      <xdr:rowOff>92074</xdr:rowOff>
    </xdr:from>
    <xdr:to>
      <xdr:col>15</xdr:col>
      <xdr:colOff>419118</xdr:colOff>
      <xdr:row>5</xdr:row>
      <xdr:rowOff>95162</xdr:rowOff>
    </xdr:to>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9997889" y="1044574"/>
          <a:ext cx="422479"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9</xdr:col>
      <xdr:colOff>134470</xdr:colOff>
      <xdr:row>5</xdr:row>
      <xdr:rowOff>162111</xdr:rowOff>
    </xdr:from>
    <xdr:to>
      <xdr:col>9</xdr:col>
      <xdr:colOff>710470</xdr:colOff>
      <xdr:row>6</xdr:row>
      <xdr:rowOff>165199</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6135220" y="1352736"/>
          <a:ext cx="528375"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11</xdr:col>
      <xdr:colOff>52294</xdr:colOff>
      <xdr:row>5</xdr:row>
      <xdr:rowOff>186764</xdr:rowOff>
    </xdr:from>
    <xdr:to>
      <xdr:col>11</xdr:col>
      <xdr:colOff>628294</xdr:colOff>
      <xdr:row>6</xdr:row>
      <xdr:rowOff>189852</xdr:rowOff>
    </xdr:to>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7386544" y="1377389"/>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X1310</a:t>
          </a:r>
          <a:endParaRPr kumimoji="1" lang="ja-JP" altLang="en-US" sz="1100">
            <a:solidFill>
              <a:srgbClr val="0070C0"/>
            </a:solidFill>
          </a:endParaRPr>
        </a:p>
      </xdr:txBody>
    </xdr:sp>
    <xdr:clientData/>
  </xdr:twoCellAnchor>
  <xdr:twoCellAnchor>
    <xdr:from>
      <xdr:col>14</xdr:col>
      <xdr:colOff>1128060</xdr:colOff>
      <xdr:row>5</xdr:row>
      <xdr:rowOff>140821</xdr:rowOff>
    </xdr:from>
    <xdr:to>
      <xdr:col>15</xdr:col>
      <xdr:colOff>410884</xdr:colOff>
      <xdr:row>6</xdr:row>
      <xdr:rowOff>171823</xdr:rowOff>
    </xdr:to>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10005360" y="1331446"/>
          <a:ext cx="406774" cy="269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9</xdr:col>
      <xdr:colOff>683558</xdr:colOff>
      <xdr:row>9</xdr:row>
      <xdr:rowOff>11579</xdr:rowOff>
    </xdr:from>
    <xdr:to>
      <xdr:col>9</xdr:col>
      <xdr:colOff>1259558</xdr:colOff>
      <xdr:row>10</xdr:row>
      <xdr:rowOff>14667</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5883087" y="21855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9</xdr:col>
      <xdr:colOff>683558</xdr:colOff>
      <xdr:row>11</xdr:row>
      <xdr:rowOff>19050</xdr:rowOff>
    </xdr:from>
    <xdr:to>
      <xdr:col>9</xdr:col>
      <xdr:colOff>1259558</xdr:colOff>
      <xdr:row>12</xdr:row>
      <xdr:rowOff>22139</xdr:rowOff>
    </xdr:to>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5883087" y="261881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endParaRPr kumimoji="1" lang="ja-JP" altLang="en-US" sz="1100">
            <a:solidFill>
              <a:srgbClr val="0070C0"/>
            </a:solidFill>
          </a:endParaRPr>
        </a:p>
      </xdr:txBody>
    </xdr:sp>
    <xdr:clientData/>
  </xdr:twoCellAnchor>
  <xdr:twoCellAnchor>
    <xdr:from>
      <xdr:col>9</xdr:col>
      <xdr:colOff>683558</xdr:colOff>
      <xdr:row>12</xdr:row>
      <xdr:rowOff>31750</xdr:rowOff>
    </xdr:from>
    <xdr:to>
      <xdr:col>9</xdr:col>
      <xdr:colOff>1259558</xdr:colOff>
      <xdr:row>13</xdr:row>
      <xdr:rowOff>34838</xdr:rowOff>
    </xdr:to>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5883087" y="284442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endParaRPr kumimoji="1" lang="ja-JP" altLang="en-US" sz="1100">
            <a:solidFill>
              <a:srgbClr val="0070C0"/>
            </a:solidFill>
          </a:endParaRPr>
        </a:p>
      </xdr:txBody>
    </xdr:sp>
    <xdr:clientData/>
  </xdr:twoCellAnchor>
  <xdr:twoCellAnchor>
    <xdr:from>
      <xdr:col>9</xdr:col>
      <xdr:colOff>683558</xdr:colOff>
      <xdr:row>13</xdr:row>
      <xdr:rowOff>38100</xdr:rowOff>
    </xdr:from>
    <xdr:to>
      <xdr:col>9</xdr:col>
      <xdr:colOff>1259558</xdr:colOff>
      <xdr:row>14</xdr:row>
      <xdr:rowOff>41188</xdr:rowOff>
    </xdr:to>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5883087" y="306368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683558</xdr:colOff>
      <xdr:row>14</xdr:row>
      <xdr:rowOff>44450</xdr:rowOff>
    </xdr:from>
    <xdr:to>
      <xdr:col>9</xdr:col>
      <xdr:colOff>1259558</xdr:colOff>
      <xdr:row>15</xdr:row>
      <xdr:rowOff>47538</xdr:rowOff>
    </xdr:to>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5883087" y="3282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11</xdr:col>
      <xdr:colOff>493807</xdr:colOff>
      <xdr:row>16</xdr:row>
      <xdr:rowOff>181909</xdr:rowOff>
    </xdr:from>
    <xdr:to>
      <xdr:col>11</xdr:col>
      <xdr:colOff>1069807</xdr:colOff>
      <xdr:row>17</xdr:row>
      <xdr:rowOff>184998</xdr:rowOff>
    </xdr:to>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7828057" y="3991909"/>
          <a:ext cx="175950" cy="241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13</xdr:col>
      <xdr:colOff>582332</xdr:colOff>
      <xdr:row>16</xdr:row>
      <xdr:rowOff>152027</xdr:rowOff>
    </xdr:from>
    <xdr:to>
      <xdr:col>13</xdr:col>
      <xdr:colOff>1172882</xdr:colOff>
      <xdr:row>17</xdr:row>
      <xdr:rowOff>186765</xdr:rowOff>
    </xdr:to>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9250082" y="3962027"/>
          <a:ext cx="85725" cy="272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420220</xdr:colOff>
      <xdr:row>16</xdr:row>
      <xdr:rowOff>174438</xdr:rowOff>
    </xdr:from>
    <xdr:to>
      <xdr:col>14</xdr:col>
      <xdr:colOff>996220</xdr:colOff>
      <xdr:row>17</xdr:row>
      <xdr:rowOff>177527</xdr:rowOff>
    </xdr:to>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9754720" y="3984438"/>
          <a:ext cx="242625" cy="241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15</xdr:col>
      <xdr:colOff>378946</xdr:colOff>
      <xdr:row>25</xdr:row>
      <xdr:rowOff>36605</xdr:rowOff>
    </xdr:from>
    <xdr:to>
      <xdr:col>15</xdr:col>
      <xdr:colOff>954946</xdr:colOff>
      <xdr:row>26</xdr:row>
      <xdr:rowOff>13546</xdr:rowOff>
    </xdr:to>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10380196" y="5989730"/>
          <a:ext cx="290250" cy="215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9</xdr:col>
      <xdr:colOff>2030321</xdr:colOff>
      <xdr:row>18</xdr:row>
      <xdr:rowOff>197971</xdr:rowOff>
    </xdr:from>
    <xdr:to>
      <xdr:col>10</xdr:col>
      <xdr:colOff>257983</xdr:colOff>
      <xdr:row>19</xdr:row>
      <xdr:rowOff>198070</xdr:rowOff>
    </xdr:to>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6668996" y="4484221"/>
          <a:ext cx="256487" cy="23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2030320</xdr:colOff>
      <xdr:row>19</xdr:row>
      <xdr:rowOff>213660</xdr:rowOff>
    </xdr:from>
    <xdr:to>
      <xdr:col>10</xdr:col>
      <xdr:colOff>257982</xdr:colOff>
      <xdr:row>20</xdr:row>
      <xdr:rowOff>213760</xdr:rowOff>
    </xdr:to>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6668995" y="4738035"/>
          <a:ext cx="256487" cy="2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2022849</xdr:colOff>
      <xdr:row>21</xdr:row>
      <xdr:rowOff>26144</xdr:rowOff>
    </xdr:from>
    <xdr:to>
      <xdr:col>10</xdr:col>
      <xdr:colOff>250511</xdr:colOff>
      <xdr:row>22</xdr:row>
      <xdr:rowOff>26244</xdr:rowOff>
    </xdr:to>
    <xdr:sp macro="" textlink="">
      <xdr:nvSpPr>
        <xdr:cNvPr id="28" name="テキスト ボックス 27">
          <a:extLst>
            <a:ext uri="{FF2B5EF4-FFF2-40B4-BE49-F238E27FC236}">
              <a16:creationId xmlns:a16="http://schemas.microsoft.com/office/drawing/2014/main" id="{00000000-0008-0000-0C00-00001C000000}"/>
            </a:ext>
          </a:extLst>
        </xdr:cNvPr>
        <xdr:cNvSpPr txBox="1"/>
      </xdr:nvSpPr>
      <xdr:spPr>
        <a:xfrm>
          <a:off x="6671049" y="5026769"/>
          <a:ext cx="246962" cy="2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2030320</xdr:colOff>
      <xdr:row>22</xdr:row>
      <xdr:rowOff>50423</xdr:rowOff>
    </xdr:from>
    <xdr:to>
      <xdr:col>10</xdr:col>
      <xdr:colOff>257982</xdr:colOff>
      <xdr:row>23</xdr:row>
      <xdr:rowOff>20641</xdr:rowOff>
    </xdr:to>
    <xdr:sp macro="" textlink="">
      <xdr:nvSpPr>
        <xdr:cNvPr id="29" name="テキスト ボックス 28">
          <a:extLst>
            <a:ext uri="{FF2B5EF4-FFF2-40B4-BE49-F238E27FC236}">
              <a16:creationId xmlns:a16="http://schemas.microsoft.com/office/drawing/2014/main" id="{00000000-0008-0000-0C00-00001D000000}"/>
            </a:ext>
          </a:extLst>
        </xdr:cNvPr>
        <xdr:cNvSpPr txBox="1"/>
      </xdr:nvSpPr>
      <xdr:spPr>
        <a:xfrm>
          <a:off x="6668995" y="5289173"/>
          <a:ext cx="256487" cy="208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2030320</xdr:colOff>
      <xdr:row>23</xdr:row>
      <xdr:rowOff>51171</xdr:rowOff>
    </xdr:from>
    <xdr:to>
      <xdr:col>10</xdr:col>
      <xdr:colOff>257982</xdr:colOff>
      <xdr:row>24</xdr:row>
      <xdr:rowOff>49403</xdr:rowOff>
    </xdr:to>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6668995" y="5528046"/>
          <a:ext cx="256487" cy="236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13</xdr:col>
      <xdr:colOff>866587</xdr:colOff>
      <xdr:row>5</xdr:row>
      <xdr:rowOff>175558</xdr:rowOff>
    </xdr:from>
    <xdr:to>
      <xdr:col>14</xdr:col>
      <xdr:colOff>127764</xdr:colOff>
      <xdr:row>6</xdr:row>
      <xdr:rowOff>194235</xdr:rowOff>
    </xdr:to>
    <xdr:sp macro="" textlink="">
      <xdr:nvSpPr>
        <xdr:cNvPr id="31" name="テキスト ボックス 30">
          <a:extLst>
            <a:ext uri="{FF2B5EF4-FFF2-40B4-BE49-F238E27FC236}">
              <a16:creationId xmlns:a16="http://schemas.microsoft.com/office/drawing/2014/main" id="{00000000-0008-0000-0C00-00001F000000}"/>
            </a:ext>
          </a:extLst>
        </xdr:cNvPr>
        <xdr:cNvSpPr txBox="1"/>
      </xdr:nvSpPr>
      <xdr:spPr>
        <a:xfrm>
          <a:off x="9334312" y="1366183"/>
          <a:ext cx="127952" cy="256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13</xdr:col>
      <xdr:colOff>1116853</xdr:colOff>
      <xdr:row>30</xdr:row>
      <xdr:rowOff>30442</xdr:rowOff>
    </xdr:from>
    <xdr:to>
      <xdr:col>16</xdr:col>
      <xdr:colOff>134098</xdr:colOff>
      <xdr:row>31</xdr:row>
      <xdr:rowOff>131483</xdr:rowOff>
    </xdr:to>
    <xdr:sp macro="" textlink="">
      <xdr:nvSpPr>
        <xdr:cNvPr id="32" name="吹き出し: 角を丸めた四角形 15">
          <a:extLst>
            <a:ext uri="{FF2B5EF4-FFF2-40B4-BE49-F238E27FC236}">
              <a16:creationId xmlns:a16="http://schemas.microsoft.com/office/drawing/2014/main" id="{00000000-0008-0000-0C00-000020000000}"/>
            </a:ext>
          </a:extLst>
        </xdr:cNvPr>
        <xdr:cNvSpPr/>
      </xdr:nvSpPr>
      <xdr:spPr bwMode="auto">
        <a:xfrm>
          <a:off x="9336928" y="7174192"/>
          <a:ext cx="1465170" cy="33916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一般的な請求書で扱う項目名称を使用</a:t>
          </a:r>
        </a:p>
      </xdr:txBody>
    </xdr:sp>
    <xdr:clientData/>
  </xdr:twoCellAnchor>
  <xdr:twoCellAnchor>
    <xdr:from>
      <xdr:col>13</xdr:col>
      <xdr:colOff>578970</xdr:colOff>
      <xdr:row>25</xdr:row>
      <xdr:rowOff>41460</xdr:rowOff>
    </xdr:from>
    <xdr:to>
      <xdr:col>13</xdr:col>
      <xdr:colOff>1154970</xdr:colOff>
      <xdr:row>26</xdr:row>
      <xdr:rowOff>18401</xdr:rowOff>
    </xdr:to>
    <xdr:sp macro="" textlink="">
      <xdr:nvSpPr>
        <xdr:cNvPr id="33" name="テキスト ボックス 32">
          <a:extLst>
            <a:ext uri="{FF2B5EF4-FFF2-40B4-BE49-F238E27FC236}">
              <a16:creationId xmlns:a16="http://schemas.microsoft.com/office/drawing/2014/main" id="{00000000-0008-0000-0C00-000021000000}"/>
            </a:ext>
          </a:extLst>
        </xdr:cNvPr>
        <xdr:cNvSpPr txBox="1"/>
      </xdr:nvSpPr>
      <xdr:spPr>
        <a:xfrm>
          <a:off x="9246720" y="5994585"/>
          <a:ext cx="90225" cy="215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p>
      </xdr:txBody>
    </xdr:sp>
    <xdr:clientData/>
  </xdr:twoCellAnchor>
  <xdr:twoCellAnchor>
    <xdr:from>
      <xdr:col>14</xdr:col>
      <xdr:colOff>465230</xdr:colOff>
      <xdr:row>25</xdr:row>
      <xdr:rowOff>37725</xdr:rowOff>
    </xdr:from>
    <xdr:to>
      <xdr:col>14</xdr:col>
      <xdr:colOff>1041230</xdr:colOff>
      <xdr:row>26</xdr:row>
      <xdr:rowOff>14666</xdr:rowOff>
    </xdr:to>
    <xdr:sp macro="" textlink="">
      <xdr:nvSpPr>
        <xdr:cNvPr id="34" name="テキスト ボックス 33">
          <a:extLst>
            <a:ext uri="{FF2B5EF4-FFF2-40B4-BE49-F238E27FC236}">
              <a16:creationId xmlns:a16="http://schemas.microsoft.com/office/drawing/2014/main" id="{00000000-0008-0000-0C00-000022000000}"/>
            </a:ext>
          </a:extLst>
        </xdr:cNvPr>
        <xdr:cNvSpPr txBox="1"/>
      </xdr:nvSpPr>
      <xdr:spPr>
        <a:xfrm>
          <a:off x="9799730" y="5990850"/>
          <a:ext cx="204525" cy="215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xdr:txBody>
    </xdr:sp>
    <xdr:clientData/>
  </xdr:twoCellAnchor>
  <xdr:twoCellAnchor>
    <xdr:from>
      <xdr:col>0</xdr:col>
      <xdr:colOff>51644</xdr:colOff>
      <xdr:row>9</xdr:row>
      <xdr:rowOff>201707</xdr:rowOff>
    </xdr:from>
    <xdr:to>
      <xdr:col>0</xdr:col>
      <xdr:colOff>627644</xdr:colOff>
      <xdr:row>10</xdr:row>
      <xdr:rowOff>204795</xdr:rowOff>
    </xdr:to>
    <xdr:sp macro="" textlink="">
      <xdr:nvSpPr>
        <xdr:cNvPr id="35" name="テキスト ボックス 34">
          <a:extLst>
            <a:ext uri="{FF2B5EF4-FFF2-40B4-BE49-F238E27FC236}">
              <a16:creationId xmlns:a16="http://schemas.microsoft.com/office/drawing/2014/main" id="{00000000-0008-0000-0C00-000023000000}"/>
            </a:ext>
          </a:extLst>
        </xdr:cNvPr>
        <xdr:cNvSpPr txBox="1"/>
      </xdr:nvSpPr>
      <xdr:spPr>
        <a:xfrm>
          <a:off x="51644" y="2344832"/>
          <a:ext cx="5760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endParaRPr kumimoji="1" lang="ja-JP" altLang="en-US" sz="1100">
            <a:solidFill>
              <a:srgbClr val="0070C0"/>
            </a:solidFill>
          </a:endParaRPr>
        </a:p>
      </xdr:txBody>
    </xdr:sp>
    <xdr:clientData/>
  </xdr:twoCellAnchor>
  <xdr:twoCellAnchor>
    <xdr:from>
      <xdr:col>9</xdr:col>
      <xdr:colOff>683558</xdr:colOff>
      <xdr:row>10</xdr:row>
      <xdr:rowOff>27348</xdr:rowOff>
    </xdr:from>
    <xdr:to>
      <xdr:col>9</xdr:col>
      <xdr:colOff>1259558</xdr:colOff>
      <xdr:row>11</xdr:row>
      <xdr:rowOff>30436</xdr:rowOff>
    </xdr:to>
    <xdr:sp macro="" textlink="">
      <xdr:nvSpPr>
        <xdr:cNvPr id="36" name="テキスト ボックス 35">
          <a:extLst>
            <a:ext uri="{FF2B5EF4-FFF2-40B4-BE49-F238E27FC236}">
              <a16:creationId xmlns:a16="http://schemas.microsoft.com/office/drawing/2014/main" id="{00000000-0008-0000-0C00-000024000000}"/>
            </a:ext>
          </a:extLst>
        </xdr:cNvPr>
        <xdr:cNvSpPr txBox="1"/>
      </xdr:nvSpPr>
      <xdr:spPr>
        <a:xfrm>
          <a:off x="5883087" y="241420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xdr:txBody>
    </xdr:sp>
    <xdr:clientData/>
  </xdr:twoCellAnchor>
  <xdr:oneCellAnchor>
    <xdr:from>
      <xdr:col>1</xdr:col>
      <xdr:colOff>12887</xdr:colOff>
      <xdr:row>0</xdr:row>
      <xdr:rowOff>0</xdr:rowOff>
    </xdr:from>
    <xdr:ext cx="8039099" cy="261206"/>
    <xdr:sp macro="" textlink="">
      <xdr:nvSpPr>
        <xdr:cNvPr id="37" name="吹き出し: 角を丸めた四角形 15">
          <a:extLst>
            <a:ext uri="{FF2B5EF4-FFF2-40B4-BE49-F238E27FC236}">
              <a16:creationId xmlns:a16="http://schemas.microsoft.com/office/drawing/2014/main" id="{00000000-0008-0000-0C00-000025000000}"/>
            </a:ext>
          </a:extLst>
        </xdr:cNvPr>
        <xdr:cNvSpPr/>
      </xdr:nvSpPr>
      <xdr:spPr bwMode="auto">
        <a:xfrm>
          <a:off x="685240" y="0"/>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仕入先と受注者間の課税取引として、発注者から仕入先への支払を立替金として、受注者に請求する場合</a:t>
          </a:r>
        </a:p>
      </xdr:txBody>
    </xdr:sp>
    <xdr:clientData/>
  </xdr:oneCellAnchor>
  <xdr:twoCellAnchor>
    <xdr:from>
      <xdr:col>12</xdr:col>
      <xdr:colOff>354854</xdr:colOff>
      <xdr:row>16</xdr:row>
      <xdr:rowOff>185645</xdr:rowOff>
    </xdr:from>
    <xdr:to>
      <xdr:col>12</xdr:col>
      <xdr:colOff>930854</xdr:colOff>
      <xdr:row>17</xdr:row>
      <xdr:rowOff>188733</xdr:rowOff>
    </xdr:to>
    <xdr:sp macro="" textlink="">
      <xdr:nvSpPr>
        <xdr:cNvPr id="38" name="テキスト ボックス 37">
          <a:extLst>
            <a:ext uri="{FF2B5EF4-FFF2-40B4-BE49-F238E27FC236}">
              <a16:creationId xmlns:a16="http://schemas.microsoft.com/office/drawing/2014/main" id="{00000000-0008-0000-0C00-000026000000}"/>
            </a:ext>
          </a:extLst>
        </xdr:cNvPr>
        <xdr:cNvSpPr txBox="1"/>
      </xdr:nvSpPr>
      <xdr:spPr>
        <a:xfrm>
          <a:off x="8355854" y="3995645"/>
          <a:ext cx="309300" cy="241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X1366</a:t>
          </a:r>
          <a:endParaRPr kumimoji="1" lang="ja-JP" altLang="en-US" sz="1100">
            <a:solidFill>
              <a:srgbClr val="0070C0"/>
            </a:solidFill>
          </a:endParaRPr>
        </a:p>
      </xdr:txBody>
    </xdr:sp>
    <xdr:clientData/>
  </xdr:twoCellAnchor>
  <xdr:oneCellAnchor>
    <xdr:from>
      <xdr:col>12</xdr:col>
      <xdr:colOff>1176617</xdr:colOff>
      <xdr:row>8</xdr:row>
      <xdr:rowOff>48916</xdr:rowOff>
    </xdr:from>
    <xdr:ext cx="1943847" cy="522413"/>
    <xdr:sp macro="" textlink="">
      <xdr:nvSpPr>
        <xdr:cNvPr id="39" name="吹き出し: 角を丸めた四角形 12">
          <a:extLst>
            <a:ext uri="{FF2B5EF4-FFF2-40B4-BE49-F238E27FC236}">
              <a16:creationId xmlns:a16="http://schemas.microsoft.com/office/drawing/2014/main" id="{00000000-0008-0000-0C00-000027000000}"/>
            </a:ext>
          </a:extLst>
        </xdr:cNvPr>
        <xdr:cNvSpPr/>
      </xdr:nvSpPr>
      <xdr:spPr bwMode="auto">
        <a:xfrm>
          <a:off x="8663267" y="1953916"/>
          <a:ext cx="1943847" cy="522413"/>
        </a:xfrm>
        <a:prstGeom prst="wedgeRoundRectCallout">
          <a:avLst>
            <a:gd name="adj1" fmla="val -23921"/>
            <a:gd name="adj2" fmla="val -715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12</xdr:col>
      <xdr:colOff>991718</xdr:colOff>
      <xdr:row>10</xdr:row>
      <xdr:rowOff>216460</xdr:rowOff>
    </xdr:from>
    <xdr:ext cx="3270250" cy="564514"/>
    <xdr:sp macro="" textlink="">
      <xdr:nvSpPr>
        <xdr:cNvPr id="40" name="吹き出し: 線 2">
          <a:extLst>
            <a:ext uri="{FF2B5EF4-FFF2-40B4-BE49-F238E27FC236}">
              <a16:creationId xmlns:a16="http://schemas.microsoft.com/office/drawing/2014/main" id="{00000000-0008-0000-0C00-000028000000}"/>
            </a:ext>
          </a:extLst>
        </xdr:cNvPr>
        <xdr:cNvSpPr/>
      </xdr:nvSpPr>
      <xdr:spPr>
        <a:xfrm flipH="1">
          <a:off x="8668868" y="2597710"/>
          <a:ext cx="3270250" cy="564514"/>
        </a:xfrm>
        <a:prstGeom prst="borderCallout1">
          <a:avLst>
            <a:gd name="adj1" fmla="val 6005"/>
            <a:gd name="adj2" fmla="val 100782"/>
            <a:gd name="adj3" fmla="val -133434"/>
            <a:gd name="adj4" fmla="val 113566"/>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者間取引の場合</a:t>
          </a:r>
          <a:r>
            <a:rPr lang="ja-JP" altLang="ja-JP" sz="1100">
              <a:solidFill>
                <a:sysClr val="windowText" lastClr="000000"/>
              </a:solidFill>
              <a:effectLst/>
              <a:latin typeface="+mn-lt"/>
              <a:ea typeface="+mn-ea"/>
              <a:cs typeface="+mn-cs"/>
            </a:rPr>
            <a:t>、</a:t>
          </a:r>
          <a:r>
            <a:rPr lang="ja-JP" altLang="en-US" sz="1100">
              <a:solidFill>
                <a:schemeClr val="tx1"/>
              </a:solidFill>
              <a:effectLst/>
              <a:latin typeface="+mn-lt"/>
              <a:ea typeface="+mn-ea"/>
              <a:cs typeface="+mn-cs"/>
            </a:rPr>
            <a:t>発注者</a:t>
          </a:r>
          <a:r>
            <a:rPr lang="ja-JP" altLang="ja-JP" sz="1100">
              <a:solidFill>
                <a:schemeClr val="tx1"/>
              </a:solidFill>
              <a:effectLst/>
              <a:latin typeface="+mn-lt"/>
              <a:ea typeface="+mn-ea"/>
              <a:cs typeface="+mn-cs"/>
            </a:rPr>
            <a:t>の</a:t>
          </a:r>
          <a:r>
            <a:rPr lang="ja-JP" altLang="ja-JP" sz="1100">
              <a:solidFill>
                <a:sysClr val="windowText" lastClr="000000"/>
              </a:solidFill>
              <a:effectLst/>
              <a:latin typeface="+mn-lt"/>
              <a:ea typeface="+mn-ea"/>
              <a:cs typeface="+mn-cs"/>
            </a:rPr>
            <a:t>適格請求書発行事業者の登録番号</a:t>
          </a:r>
          <a:r>
            <a:rPr lang="ja-JP" altLang="en-US" sz="1100">
              <a:solidFill>
                <a:sysClr val="windowText" lastClr="000000"/>
              </a:solidFill>
              <a:effectLst/>
              <a:latin typeface="+mn-lt"/>
              <a:ea typeface="+mn-ea"/>
              <a:cs typeface="+mn-cs"/>
            </a:rPr>
            <a:t>の記載</a:t>
          </a:r>
          <a:r>
            <a:rPr lang="ja-JP" altLang="ja-JP" sz="1100">
              <a:solidFill>
                <a:sysClr val="windowText" lastClr="000000"/>
              </a:solidFill>
              <a:effectLst/>
              <a:latin typeface="+mn-lt"/>
              <a:ea typeface="+mn-ea"/>
              <a:cs typeface="+mn-cs"/>
            </a:rPr>
            <a:t>は不要</a:t>
          </a:r>
          <a:endParaRPr kumimoji="1" lang="ja-JP" altLang="en-US" sz="1100" b="1">
            <a:solidFill>
              <a:sysClr val="windowText" lastClr="000000"/>
            </a:solidFill>
            <a:latin typeface="+mn-lt"/>
            <a:ea typeface="+mn-ea"/>
            <a:cs typeface="+mn-cs"/>
          </a:endParaRPr>
        </a:p>
      </xdr:txBody>
    </xdr:sp>
    <xdr:clientData/>
  </xdr:oneCellAnchor>
  <xdr:oneCellAnchor>
    <xdr:from>
      <xdr:col>15</xdr:col>
      <xdr:colOff>41088</xdr:colOff>
      <xdr:row>8</xdr:row>
      <xdr:rowOff>136470</xdr:rowOff>
    </xdr:from>
    <xdr:ext cx="915147" cy="261206"/>
    <xdr:sp macro="" textlink="">
      <xdr:nvSpPr>
        <xdr:cNvPr id="41" name="吹き出し: 角を丸めた四角形 13">
          <a:extLst>
            <a:ext uri="{FF2B5EF4-FFF2-40B4-BE49-F238E27FC236}">
              <a16:creationId xmlns:a16="http://schemas.microsoft.com/office/drawing/2014/main" id="{00000000-0008-0000-0C00-000029000000}"/>
            </a:ext>
          </a:extLst>
        </xdr:cNvPr>
        <xdr:cNvSpPr/>
      </xdr:nvSpPr>
      <xdr:spPr bwMode="auto">
        <a:xfrm>
          <a:off x="10042338" y="2041470"/>
          <a:ext cx="915147" cy="261206"/>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11</xdr:col>
      <xdr:colOff>619186</xdr:colOff>
      <xdr:row>21</xdr:row>
      <xdr:rowOff>202282</xdr:rowOff>
    </xdr:from>
    <xdr:ext cx="2712695" cy="522413"/>
    <xdr:sp macro="" textlink="">
      <xdr:nvSpPr>
        <xdr:cNvPr id="42" name="吹き出し: 角を丸めた四角形 15">
          <a:extLst>
            <a:ext uri="{FF2B5EF4-FFF2-40B4-BE49-F238E27FC236}">
              <a16:creationId xmlns:a16="http://schemas.microsoft.com/office/drawing/2014/main" id="{00000000-0008-0000-0C00-00002A000000}"/>
            </a:ext>
          </a:extLst>
        </xdr:cNvPr>
        <xdr:cNvSpPr/>
      </xdr:nvSpPr>
      <xdr:spPr bwMode="auto">
        <a:xfrm>
          <a:off x="8272804" y="4931164"/>
          <a:ext cx="2712695" cy="522413"/>
        </a:xfrm>
        <a:prstGeom prst="wedgeRoundRectCallout">
          <a:avLst>
            <a:gd name="adj1" fmla="val 32445"/>
            <a:gd name="adj2" fmla="val -11476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13</xdr:col>
      <xdr:colOff>1075763</xdr:colOff>
      <xdr:row>21</xdr:row>
      <xdr:rowOff>173692</xdr:rowOff>
    </xdr:from>
    <xdr:ext cx="2816411" cy="522413"/>
    <xdr:sp macro="" textlink="">
      <xdr:nvSpPr>
        <xdr:cNvPr id="43" name="吹き出し: 角を丸めた四角形 16">
          <a:extLst>
            <a:ext uri="{FF2B5EF4-FFF2-40B4-BE49-F238E27FC236}">
              <a16:creationId xmlns:a16="http://schemas.microsoft.com/office/drawing/2014/main" id="{00000000-0008-0000-0C00-00002B000000}"/>
            </a:ext>
          </a:extLst>
        </xdr:cNvPr>
        <xdr:cNvSpPr/>
      </xdr:nvSpPr>
      <xdr:spPr bwMode="auto">
        <a:xfrm>
          <a:off x="9333938" y="5174317"/>
          <a:ext cx="2816411" cy="522413"/>
        </a:xfrm>
        <a:prstGeom prst="wedgeRoundRectCallout">
          <a:avLst>
            <a:gd name="adj1" fmla="val -4871"/>
            <a:gd name="adj2" fmla="val -10551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6</xdr:col>
      <xdr:colOff>14941</xdr:colOff>
      <xdr:row>21</xdr:row>
      <xdr:rowOff>22412</xdr:rowOff>
    </xdr:from>
    <xdr:ext cx="3681132" cy="800604"/>
    <xdr:sp macro="" textlink="">
      <xdr:nvSpPr>
        <xdr:cNvPr id="44" name="吹き出し: 線 2">
          <a:extLst>
            <a:ext uri="{FF2B5EF4-FFF2-40B4-BE49-F238E27FC236}">
              <a16:creationId xmlns:a16="http://schemas.microsoft.com/office/drawing/2014/main" id="{00000000-0008-0000-0C00-00002C000000}"/>
            </a:ext>
          </a:extLst>
        </xdr:cNvPr>
        <xdr:cNvSpPr/>
      </xdr:nvSpPr>
      <xdr:spPr>
        <a:xfrm flipH="1">
          <a:off x="4015441" y="5023037"/>
          <a:ext cx="3681132" cy="800604"/>
        </a:xfrm>
        <a:prstGeom prst="borderCallout1">
          <a:avLst>
            <a:gd name="adj1" fmla="val -1460"/>
            <a:gd name="adj2" fmla="val 7578"/>
            <a:gd name="adj3" fmla="val -34523"/>
            <a:gd name="adj4" fmla="val -17006"/>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者間取引の場合</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発注者・受注者間の取引としては、課税資産の譲渡等に当たらない取引のため、この帳票例では、不課税取引として処理している。</a:t>
          </a:r>
          <a:endParaRPr kumimoji="1" lang="ja-JP" altLang="en-US" sz="1100" b="1">
            <a:solidFill>
              <a:sysClr val="windowText" lastClr="000000"/>
            </a:solidFill>
            <a:latin typeface="+mn-lt"/>
            <a:ea typeface="+mn-ea"/>
            <a:cs typeface="+mn-cs"/>
          </a:endParaRPr>
        </a:p>
      </xdr:txBody>
    </xdr:sp>
    <xdr:clientData/>
  </xdr:oneCellAnchor>
  <xdr:oneCellAnchor>
    <xdr:from>
      <xdr:col>9</xdr:col>
      <xdr:colOff>1636058</xdr:colOff>
      <xdr:row>26</xdr:row>
      <xdr:rowOff>92637</xdr:rowOff>
    </xdr:from>
    <xdr:ext cx="5356411" cy="800604"/>
    <xdr:sp macro="" textlink="">
      <xdr:nvSpPr>
        <xdr:cNvPr id="45" name="吹き出し: 線 2">
          <a:extLst>
            <a:ext uri="{FF2B5EF4-FFF2-40B4-BE49-F238E27FC236}">
              <a16:creationId xmlns:a16="http://schemas.microsoft.com/office/drawing/2014/main" id="{00000000-0008-0000-0C00-00002D000000}"/>
            </a:ext>
          </a:extLst>
        </xdr:cNvPr>
        <xdr:cNvSpPr/>
      </xdr:nvSpPr>
      <xdr:spPr>
        <a:xfrm flipH="1">
          <a:off x="6665258" y="6283887"/>
          <a:ext cx="5356411" cy="800604"/>
        </a:xfrm>
        <a:prstGeom prst="borderCallout1">
          <a:avLst>
            <a:gd name="adj1" fmla="val 2510"/>
            <a:gd name="adj2" fmla="val 30108"/>
            <a:gd name="adj3" fmla="val -77466"/>
            <a:gd name="adj4" fmla="val 34332"/>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b="0">
              <a:solidFill>
                <a:sysClr val="windowText" lastClr="000000"/>
              </a:solidFill>
              <a:effectLst/>
              <a:latin typeface="+mn-lt"/>
              <a:ea typeface="+mn-ea"/>
              <a:cs typeface="+mn-cs"/>
            </a:rPr>
            <a:t>不課税取引に対して、受注者が仕入税額控除を受けるために必要な記載事項④⑤に関しては、仕入先から受領した適格請求書もしくは発注者が作成した立替金精算書を添付するか、立替金精算書に相当する内容を内訳明細に記載する。</a:t>
          </a:r>
        </a:p>
      </xdr:txBody>
    </xdr:sp>
    <xdr:clientData/>
  </xdr:oneCellAnchor>
  <xdr:oneCellAnchor>
    <xdr:from>
      <xdr:col>0</xdr:col>
      <xdr:colOff>52294</xdr:colOff>
      <xdr:row>22</xdr:row>
      <xdr:rowOff>40338</xdr:rowOff>
    </xdr:from>
    <xdr:ext cx="2995706" cy="800604"/>
    <xdr:sp macro="" textlink="">
      <xdr:nvSpPr>
        <xdr:cNvPr id="46" name="吹き出し: 線 2">
          <a:extLst>
            <a:ext uri="{FF2B5EF4-FFF2-40B4-BE49-F238E27FC236}">
              <a16:creationId xmlns:a16="http://schemas.microsoft.com/office/drawing/2014/main" id="{00000000-0008-0000-0C00-00002E000000}"/>
            </a:ext>
          </a:extLst>
        </xdr:cNvPr>
        <xdr:cNvSpPr/>
      </xdr:nvSpPr>
      <xdr:spPr>
        <a:xfrm flipH="1">
          <a:off x="52294" y="5279088"/>
          <a:ext cx="2995706" cy="800604"/>
        </a:xfrm>
        <a:prstGeom prst="borderCallout1">
          <a:avLst>
            <a:gd name="adj1" fmla="val -5430"/>
            <a:gd name="adj2" fmla="val 88146"/>
            <a:gd name="adj3" fmla="val -55793"/>
            <a:gd name="adj4" fmla="val 82770"/>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2</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者間取引に関係なく</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事業者（発注者</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受注者）間での取引は、外税で処理するのが基本である。</a:t>
          </a:r>
          <a:endParaRPr lang="en-US" altLang="ja-JP" sz="1100">
            <a:solidFill>
              <a:sysClr val="windowText" lastClr="000000"/>
            </a:solidFill>
            <a:effectLst/>
            <a:latin typeface="+mn-lt"/>
            <a:ea typeface="+mn-ea"/>
            <a:cs typeface="+mn-cs"/>
          </a:endParaRPr>
        </a:p>
      </xdr:txBody>
    </xdr:sp>
    <xdr:clientData/>
  </xdr:oneCellAnchor>
  <xdr:twoCellAnchor>
    <xdr:from>
      <xdr:col>0</xdr:col>
      <xdr:colOff>306293</xdr:colOff>
      <xdr:row>26</xdr:row>
      <xdr:rowOff>44824</xdr:rowOff>
    </xdr:from>
    <xdr:to>
      <xdr:col>9</xdr:col>
      <xdr:colOff>164353</xdr:colOff>
      <xdr:row>30</xdr:row>
      <xdr:rowOff>22412</xdr:rowOff>
    </xdr:to>
    <xdr:sp macro="" textlink="">
      <xdr:nvSpPr>
        <xdr:cNvPr id="47" name="テキスト ボックス 46">
          <a:extLst>
            <a:ext uri="{FF2B5EF4-FFF2-40B4-BE49-F238E27FC236}">
              <a16:creationId xmlns:a16="http://schemas.microsoft.com/office/drawing/2014/main" id="{00000000-0008-0000-0C00-00002F000000}"/>
            </a:ext>
          </a:extLst>
        </xdr:cNvPr>
        <xdr:cNvSpPr txBox="1"/>
      </xdr:nvSpPr>
      <xdr:spPr>
        <a:xfrm>
          <a:off x="306293" y="6236074"/>
          <a:ext cx="5858810" cy="930088"/>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帳票例では</a:t>
          </a:r>
          <a:r>
            <a:rPr kumimoji="1" lang="en-US" altLang="ja-JP" sz="1100"/>
            <a:t>2</a:t>
          </a:r>
          <a:r>
            <a:rPr kumimoji="1" lang="ja-JP" altLang="en-US" sz="1100"/>
            <a:t>者間取引と分けて記載しているが、課税区分：不課税取引等で、仕入先との</a:t>
          </a:r>
          <a:r>
            <a:rPr kumimoji="1" lang="en-US" altLang="ja-JP" sz="1100"/>
            <a:t>3</a:t>
          </a:r>
          <a:r>
            <a:rPr kumimoji="1" lang="ja-JP" altLang="en-US" sz="1100"/>
            <a:t>者間取引に関する内訳であること（発注者との課税取引でないこと）が明確に伝われば、内訳明細内に混在して記載して問題はない。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59166</xdr:colOff>
      <xdr:row>3</xdr:row>
      <xdr:rowOff>7898</xdr:rowOff>
    </xdr:from>
    <xdr:to>
      <xdr:col>6</xdr:col>
      <xdr:colOff>633050</xdr:colOff>
      <xdr:row>3</xdr:row>
      <xdr:rowOff>219665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173966" y="722273"/>
          <a:ext cx="573884" cy="2117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12</xdr:col>
      <xdr:colOff>33866</xdr:colOff>
      <xdr:row>4</xdr:row>
      <xdr:rowOff>26608</xdr:rowOff>
    </xdr:from>
    <xdr:to>
      <xdr:col>12</xdr:col>
      <xdr:colOff>609866</xdr:colOff>
      <xdr:row>4</xdr:row>
      <xdr:rowOff>242608</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263466" y="9791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xdr:col>
      <xdr:colOff>148167</xdr:colOff>
      <xdr:row>6</xdr:row>
      <xdr:rowOff>201084</xdr:rowOff>
    </xdr:from>
    <xdr:to>
      <xdr:col>2</xdr:col>
      <xdr:colOff>724167</xdr:colOff>
      <xdr:row>7</xdr:row>
      <xdr:rowOff>200125</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519767" y="1629834"/>
          <a:ext cx="537900" cy="23716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p>
        <a:p>
          <a:endParaRPr kumimoji="1" lang="ja-JP" altLang="en-US" sz="1100">
            <a:solidFill>
              <a:srgbClr val="0070C0"/>
            </a:solidFill>
          </a:endParaRPr>
        </a:p>
      </xdr:txBody>
    </xdr:sp>
    <xdr:clientData/>
  </xdr:twoCellAnchor>
  <xdr:twoCellAnchor>
    <xdr:from>
      <xdr:col>3</xdr:col>
      <xdr:colOff>626596</xdr:colOff>
      <xdr:row>6</xdr:row>
      <xdr:rowOff>190189</xdr:rowOff>
    </xdr:from>
    <xdr:to>
      <xdr:col>4</xdr:col>
      <xdr:colOff>249473</xdr:colOff>
      <xdr:row>7</xdr:row>
      <xdr:rowOff>189230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683996" y="1618939"/>
          <a:ext cx="308677" cy="237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p>
        <a:p>
          <a:endParaRPr kumimoji="1" lang="ja-JP" altLang="en-US" sz="1100">
            <a:solidFill>
              <a:srgbClr val="0070C0"/>
            </a:solidFill>
          </a:endParaRPr>
        </a:p>
      </xdr:txBody>
    </xdr:sp>
    <xdr:clientData/>
  </xdr:twoCellAnchor>
  <xdr:twoCellAnchor>
    <xdr:from>
      <xdr:col>6</xdr:col>
      <xdr:colOff>275167</xdr:colOff>
      <xdr:row>6</xdr:row>
      <xdr:rowOff>195791</xdr:rowOff>
    </xdr:from>
    <xdr:to>
      <xdr:col>6</xdr:col>
      <xdr:colOff>845876</xdr:colOff>
      <xdr:row>7</xdr:row>
      <xdr:rowOff>194832</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4389967" y="1624541"/>
          <a:ext cx="408784" cy="237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7</xdr:col>
      <xdr:colOff>343960</xdr:colOff>
      <xdr:row>6</xdr:row>
      <xdr:rowOff>200025</xdr:rowOff>
    </xdr:from>
    <xdr:to>
      <xdr:col>8</xdr:col>
      <xdr:colOff>96576</xdr:colOff>
      <xdr:row>7</xdr:row>
      <xdr:rowOff>202242</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5144560" y="1628775"/>
          <a:ext cx="438416" cy="240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9</xdr:col>
      <xdr:colOff>93134</xdr:colOff>
      <xdr:row>6</xdr:row>
      <xdr:rowOff>189440</xdr:rowOff>
    </xdr:from>
    <xdr:to>
      <xdr:col>9</xdr:col>
      <xdr:colOff>669134</xdr:colOff>
      <xdr:row>7</xdr:row>
      <xdr:rowOff>190599</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6265334" y="1618190"/>
          <a:ext cx="576000" cy="239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p>
        <a:p>
          <a:endParaRPr kumimoji="1" lang="en-US" altLang="ja-JP" sz="1100">
            <a:solidFill>
              <a:srgbClr val="0070C0"/>
            </a:solidFill>
          </a:endParaRPr>
        </a:p>
        <a:p>
          <a:endParaRPr kumimoji="1" lang="ja-JP" altLang="en-US" sz="1100">
            <a:solidFill>
              <a:srgbClr val="0070C0"/>
            </a:solidFill>
          </a:endParaRPr>
        </a:p>
      </xdr:txBody>
    </xdr:sp>
    <xdr:clientData/>
  </xdr:twoCellAnchor>
  <xdr:oneCellAnchor>
    <xdr:from>
      <xdr:col>7</xdr:col>
      <xdr:colOff>640773</xdr:colOff>
      <xdr:row>23</xdr:row>
      <xdr:rowOff>23092</xdr:rowOff>
    </xdr:from>
    <xdr:ext cx="7740457" cy="1981055"/>
    <xdr:sp macro="" textlink="">
      <xdr:nvSpPr>
        <xdr:cNvPr id="9" name="吹き出し: 線 2">
          <a:extLst>
            <a:ext uri="{FF2B5EF4-FFF2-40B4-BE49-F238E27FC236}">
              <a16:creationId xmlns:a16="http://schemas.microsoft.com/office/drawing/2014/main" id="{00000000-0008-0000-0D00-000009000000}"/>
            </a:ext>
          </a:extLst>
        </xdr:cNvPr>
        <xdr:cNvSpPr/>
      </xdr:nvSpPr>
      <xdr:spPr>
        <a:xfrm flipH="1">
          <a:off x="5441373" y="5499967"/>
          <a:ext cx="7740457" cy="1981055"/>
        </a:xfrm>
        <a:prstGeom prst="borderCallout1">
          <a:avLst>
            <a:gd name="adj1" fmla="val -123519"/>
            <a:gd name="adj2" fmla="val 110310"/>
            <a:gd name="adj3" fmla="val -3076"/>
            <a:gd name="adj4" fmla="val 64140"/>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b="0">
              <a:solidFill>
                <a:sysClr val="windowText" lastClr="000000"/>
              </a:solidFill>
              <a:latin typeface="+mn-lt"/>
              <a:ea typeface="+mn-ea"/>
              <a:cs typeface="+mn-cs"/>
            </a:rPr>
            <a:t>受注者が仕入税額控除を受けるためには、仕入先から受領した適格請求書もしくは発注者が作成した立替金精算書を添付するか、内訳明細の項目（</a:t>
          </a:r>
          <a:r>
            <a:rPr kumimoji="1" lang="en-US" altLang="ja-JP" sz="1100" b="0">
              <a:solidFill>
                <a:sysClr val="windowText" lastClr="000000"/>
              </a:solidFill>
              <a:latin typeface="+mn-lt"/>
              <a:ea typeface="+mn-ea"/>
              <a:cs typeface="+mn-cs"/>
            </a:rPr>
            <a:t>[1214]</a:t>
          </a:r>
          <a:r>
            <a:rPr kumimoji="1" lang="ja-JP" altLang="en-US" sz="1100" b="0">
              <a:solidFill>
                <a:sysClr val="windowText" lastClr="000000"/>
              </a:solidFill>
              <a:latin typeface="+mn-lt"/>
              <a:ea typeface="+mn-ea"/>
              <a:cs typeface="+mn-cs"/>
            </a:rPr>
            <a:t>規格・仕様・摘要、</a:t>
          </a:r>
          <a:r>
            <a:rPr kumimoji="1" lang="en-US" altLang="ja-JP" sz="1100" b="0">
              <a:solidFill>
                <a:sysClr val="windowText" lastClr="000000"/>
              </a:solidFill>
              <a:latin typeface="+mn-lt"/>
              <a:ea typeface="+mn-ea"/>
              <a:cs typeface="+mn-cs"/>
            </a:rPr>
            <a:t>[1251]</a:t>
          </a:r>
          <a:r>
            <a:rPr kumimoji="1" lang="ja-JP" altLang="en-US" sz="1100" b="0">
              <a:solidFill>
                <a:sysClr val="windowText" lastClr="000000"/>
              </a:solidFill>
              <a:latin typeface="+mn-lt"/>
              <a:ea typeface="+mn-ea"/>
              <a:cs typeface="+mn-cs"/>
            </a:rPr>
            <a:t>明細別備考欄等）を利用して、各仕入先毎に適格請求書に必要な事項①～⑤を記載する必要がある。</a:t>
          </a:r>
          <a:endParaRPr kumimoji="1" lang="en-US" altLang="ja-JP" sz="1100" b="0">
            <a:solidFill>
              <a:sysClr val="windowText" lastClr="000000"/>
            </a:solidFill>
            <a:latin typeface="+mn-lt"/>
            <a:ea typeface="+mn-ea"/>
            <a:cs typeface="+mn-cs"/>
          </a:endParaRPr>
        </a:p>
        <a:p>
          <a:pPr algn="l"/>
          <a:r>
            <a:rPr kumimoji="1" lang="ja-JP" altLang="en-US" sz="1100" b="0">
              <a:solidFill>
                <a:sysClr val="windowText" lastClr="000000"/>
              </a:solidFill>
              <a:latin typeface="+mn-lt"/>
              <a:ea typeface="+mn-ea"/>
              <a:cs typeface="+mn-cs"/>
            </a:rPr>
            <a:t>この帳票例では、立替金に関する②”取引年月日”および③”取引内容（軽減税率の対象品目である旨）”を記載した内訳明細本体行に対して、①”仕入先の会社名”および”適格請求書発行事業者登録番号”を</a:t>
          </a:r>
          <a:r>
            <a:rPr kumimoji="1" lang="en-US"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品名・名称</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および「規格・仕様・摘要」欄の下段に、それに続く仕様行に各仕入先に対する④”税率ごとに区分して合計した対価の額（税抜きまたは税込み）および適用税率”と⑤”税率ごとに区分した消費税額”を記載している。なお、仕入先に対する取引明細が複数に分かれ、それらをまとめて消費税額を記載する場合など、仕様行ではなくコメント行を利用する方法もある。</a:t>
          </a:r>
          <a:endParaRPr kumimoji="1" lang="ja-JP" altLang="en-US" sz="1100" b="0">
            <a:solidFill>
              <a:sysClr val="windowText" lastClr="000000"/>
            </a:solidFill>
            <a:latin typeface="+mn-lt"/>
            <a:ea typeface="+mn-ea"/>
            <a:cs typeface="+mn-cs"/>
          </a:endParaRPr>
        </a:p>
      </xdr:txBody>
    </xdr:sp>
    <xdr:clientData/>
  </xdr:oneCellAnchor>
  <xdr:twoCellAnchor>
    <xdr:from>
      <xdr:col>10</xdr:col>
      <xdr:colOff>630766</xdr:colOff>
      <xdr:row>6</xdr:row>
      <xdr:rowOff>194734</xdr:rowOff>
    </xdr:from>
    <xdr:to>
      <xdr:col>11</xdr:col>
      <xdr:colOff>139966</xdr:colOff>
      <xdr:row>7</xdr:row>
      <xdr:rowOff>195893</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7488766" y="1623484"/>
          <a:ext cx="195000" cy="239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p>
        <a:p>
          <a:endParaRPr kumimoji="1" lang="ja-JP" altLang="en-US" sz="1100">
            <a:solidFill>
              <a:srgbClr val="0070C0"/>
            </a:solidFill>
          </a:endParaRPr>
        </a:p>
      </xdr:txBody>
    </xdr:sp>
    <xdr:clientData/>
  </xdr:twoCellAnchor>
  <xdr:twoCellAnchor>
    <xdr:from>
      <xdr:col>12</xdr:col>
      <xdr:colOff>356658</xdr:colOff>
      <xdr:row>6</xdr:row>
      <xdr:rowOff>191556</xdr:rowOff>
    </xdr:from>
    <xdr:to>
      <xdr:col>12</xdr:col>
      <xdr:colOff>932658</xdr:colOff>
      <xdr:row>7</xdr:row>
      <xdr:rowOff>191656</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8586258" y="1620306"/>
          <a:ext cx="328350" cy="2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p>
        <a:p>
          <a:endParaRPr kumimoji="1" lang="ja-JP" altLang="en-US" sz="1100">
            <a:solidFill>
              <a:srgbClr val="0070C0"/>
            </a:solidFill>
          </a:endParaRPr>
        </a:p>
      </xdr:txBody>
    </xdr:sp>
    <xdr:clientData/>
  </xdr:twoCellAnchor>
  <xdr:twoCellAnchor>
    <xdr:from>
      <xdr:col>13</xdr:col>
      <xdr:colOff>873374</xdr:colOff>
      <xdr:row>6</xdr:row>
      <xdr:rowOff>190934</xdr:rowOff>
    </xdr:from>
    <xdr:to>
      <xdr:col>14</xdr:col>
      <xdr:colOff>261550</xdr:colOff>
      <xdr:row>7</xdr:row>
      <xdr:rowOff>189975</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9598274" y="1619684"/>
          <a:ext cx="264476" cy="237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p>
        <a:p>
          <a:endParaRPr kumimoji="1" lang="ja-JP" altLang="en-US" sz="1100">
            <a:solidFill>
              <a:srgbClr val="0070C0"/>
            </a:solidFill>
          </a:endParaRPr>
        </a:p>
      </xdr:txBody>
    </xdr:sp>
    <xdr:clientData/>
  </xdr:twoCellAnchor>
  <xdr:twoCellAnchor>
    <xdr:from>
      <xdr:col>14</xdr:col>
      <xdr:colOff>808629</xdr:colOff>
      <xdr:row>6</xdr:row>
      <xdr:rowOff>17553</xdr:rowOff>
    </xdr:from>
    <xdr:to>
      <xdr:col>15</xdr:col>
      <xdr:colOff>215170</xdr:colOff>
      <xdr:row>7</xdr:row>
      <xdr:rowOff>17653</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10286004" y="1446303"/>
          <a:ext cx="216166" cy="2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804893</xdr:colOff>
      <xdr:row>6</xdr:row>
      <xdr:rowOff>204319</xdr:rowOff>
    </xdr:from>
    <xdr:to>
      <xdr:col>15</xdr:col>
      <xdr:colOff>211434</xdr:colOff>
      <xdr:row>7</xdr:row>
      <xdr:rowOff>204419</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10282268" y="1633069"/>
          <a:ext cx="216166" cy="2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15</xdr:col>
      <xdr:colOff>658732</xdr:colOff>
      <xdr:row>3</xdr:row>
      <xdr:rowOff>15775</xdr:rowOff>
    </xdr:from>
    <xdr:to>
      <xdr:col>15</xdr:col>
      <xdr:colOff>1232464</xdr:colOff>
      <xdr:row>4</xdr:row>
      <xdr:rowOff>0</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10945732" y="730150"/>
          <a:ext cx="30807" cy="22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ja-JP" altLang="en-US" sz="1100">
            <a:solidFill>
              <a:srgbClr val="0070C0"/>
            </a:solidFill>
          </a:endParaRPr>
        </a:p>
      </xdr:txBody>
    </xdr:sp>
    <xdr:clientData/>
  </xdr:twoCellAnchor>
  <xdr:twoCellAnchor>
    <xdr:from>
      <xdr:col>4</xdr:col>
      <xdr:colOff>413878</xdr:colOff>
      <xdr:row>4</xdr:row>
      <xdr:rowOff>42644</xdr:rowOff>
    </xdr:from>
    <xdr:to>
      <xdr:col>6</xdr:col>
      <xdr:colOff>680357</xdr:colOff>
      <xdr:row>7</xdr:row>
      <xdr:rowOff>54428</xdr:rowOff>
    </xdr:to>
    <xdr:sp macro="" textlink="">
      <xdr:nvSpPr>
        <xdr:cNvPr id="16" name="吹き出し: 角を丸めた四角形 12">
          <a:extLst>
            <a:ext uri="{FF2B5EF4-FFF2-40B4-BE49-F238E27FC236}">
              <a16:creationId xmlns:a16="http://schemas.microsoft.com/office/drawing/2014/main" id="{00000000-0008-0000-0D00-000010000000}"/>
            </a:ext>
          </a:extLst>
        </xdr:cNvPr>
        <xdr:cNvSpPr/>
      </xdr:nvSpPr>
      <xdr:spPr bwMode="auto">
        <a:xfrm>
          <a:off x="3339414" y="1172037"/>
          <a:ext cx="1885729" cy="855427"/>
        </a:xfrm>
        <a:prstGeom prst="wedgeRoundRectCallout">
          <a:avLst>
            <a:gd name="adj1" fmla="val -48326"/>
            <a:gd name="adj2" fmla="val 8447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twoCellAnchor>
    <xdr:from>
      <xdr:col>2</xdr:col>
      <xdr:colOff>29133</xdr:colOff>
      <xdr:row>22</xdr:row>
      <xdr:rowOff>103221</xdr:rowOff>
    </xdr:from>
    <xdr:to>
      <xdr:col>4</xdr:col>
      <xdr:colOff>109568</xdr:colOff>
      <xdr:row>24</xdr:row>
      <xdr:rowOff>199216</xdr:rowOff>
    </xdr:to>
    <xdr:sp macro="" textlink="">
      <xdr:nvSpPr>
        <xdr:cNvPr id="17" name="吹き出し: 角を丸めた四角形 14">
          <a:extLst>
            <a:ext uri="{FF2B5EF4-FFF2-40B4-BE49-F238E27FC236}">
              <a16:creationId xmlns:a16="http://schemas.microsoft.com/office/drawing/2014/main" id="{00000000-0008-0000-0D00-000011000000}"/>
            </a:ext>
          </a:extLst>
        </xdr:cNvPr>
        <xdr:cNvSpPr/>
      </xdr:nvSpPr>
      <xdr:spPr bwMode="auto">
        <a:xfrm>
          <a:off x="1400733" y="5341971"/>
          <a:ext cx="1452035" cy="572245"/>
        </a:xfrm>
        <a:prstGeom prst="wedgeRoundRectCallout">
          <a:avLst>
            <a:gd name="adj1" fmla="val -4143"/>
            <a:gd name="adj2" fmla="val -11010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取引内容（軽減税率の対象品目である旨）</a:t>
          </a:r>
        </a:p>
      </xdr:txBody>
    </xdr:sp>
    <xdr:clientData/>
  </xdr:twoCellAnchor>
  <xdr:oneCellAnchor>
    <xdr:from>
      <xdr:col>3</xdr:col>
      <xdr:colOff>415303</xdr:colOff>
      <xdr:row>26</xdr:row>
      <xdr:rowOff>35764</xdr:rowOff>
    </xdr:from>
    <xdr:ext cx="2177614" cy="768570"/>
    <xdr:sp macro="" textlink="">
      <xdr:nvSpPr>
        <xdr:cNvPr id="18" name="吹き出し: 角を丸めた四角形 15">
          <a:extLst>
            <a:ext uri="{FF2B5EF4-FFF2-40B4-BE49-F238E27FC236}">
              <a16:creationId xmlns:a16="http://schemas.microsoft.com/office/drawing/2014/main" id="{00000000-0008-0000-0D00-000012000000}"/>
            </a:ext>
          </a:extLst>
        </xdr:cNvPr>
        <xdr:cNvSpPr/>
      </xdr:nvSpPr>
      <xdr:spPr bwMode="auto">
        <a:xfrm>
          <a:off x="2472703" y="6227014"/>
          <a:ext cx="2177614" cy="768570"/>
        </a:xfrm>
        <a:prstGeom prst="wedgeRoundRectCallout">
          <a:avLst>
            <a:gd name="adj1" fmla="val 46334"/>
            <a:gd name="adj2" fmla="val -11985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overflow" horzOverflow="overflow" wrap="square" lIns="18288" tIns="0" rIns="0" bIns="0" rtlCol="0" anchor="ctr" upright="1">
          <a:noAutofit/>
        </a:bodyPr>
        <a:lstStyle/>
        <a:p>
          <a:r>
            <a:rPr lang="ja-JP" altLang="ja-JP" sz="1100">
              <a:solidFill>
                <a:srgbClr val="FF0000"/>
              </a:solidFill>
              <a:effectLst/>
              <a:latin typeface="+mn-lt"/>
              <a:ea typeface="+mn-ea"/>
              <a:cs typeface="+mn-cs"/>
            </a:rPr>
            <a:t>④税率ごとに区分して合計した対価の額（税抜き</a:t>
          </a:r>
          <a:r>
            <a:rPr lang="ja-JP" altLang="en-US" sz="1100">
              <a:solidFill>
                <a:srgbClr val="FF0000"/>
              </a:solidFill>
              <a:effectLst/>
              <a:latin typeface="+mn-lt"/>
              <a:ea typeface="+mn-ea"/>
              <a:cs typeface="+mn-cs"/>
            </a:rPr>
            <a:t>また</a:t>
          </a:r>
          <a:r>
            <a:rPr lang="ja-JP" altLang="ja-JP" sz="1100">
              <a:solidFill>
                <a:srgbClr val="FF0000"/>
              </a:solidFill>
              <a:effectLst/>
              <a:latin typeface="+mn-lt"/>
              <a:ea typeface="+mn-ea"/>
              <a:cs typeface="+mn-cs"/>
            </a:rPr>
            <a:t>は税込み）</a:t>
          </a:r>
          <a:r>
            <a:rPr lang="ja-JP" altLang="en-US" sz="1100">
              <a:solidFill>
                <a:srgbClr val="FF0000"/>
              </a:solidFill>
              <a:effectLst/>
              <a:latin typeface="+mn-lt"/>
              <a:ea typeface="+mn-ea"/>
              <a:cs typeface="+mn-cs"/>
            </a:rPr>
            <a:t>およ</a:t>
          </a:r>
          <a:r>
            <a:rPr lang="ja-JP" altLang="ja-JP" sz="1100">
              <a:solidFill>
                <a:srgbClr val="FF0000"/>
              </a:solidFill>
              <a:effectLst/>
              <a:latin typeface="+mn-lt"/>
              <a:ea typeface="+mn-ea"/>
              <a:cs typeface="+mn-cs"/>
            </a:rPr>
            <a:t>び適用税率</a:t>
          </a:r>
          <a:endParaRPr lang="ja-JP" altLang="en-US">
            <a:solidFill>
              <a:srgbClr val="FF0000"/>
            </a:solidFill>
            <a:effectLst/>
          </a:endParaRPr>
        </a:p>
      </xdr:txBody>
    </xdr:sp>
    <xdr:clientData/>
  </xdr:oneCellAnchor>
  <xdr:twoCellAnchor>
    <xdr:from>
      <xdr:col>6</xdr:col>
      <xdr:colOff>201082</xdr:colOff>
      <xdr:row>26</xdr:row>
      <xdr:rowOff>113243</xdr:rowOff>
    </xdr:from>
    <xdr:to>
      <xdr:col>7</xdr:col>
      <xdr:colOff>151339</xdr:colOff>
      <xdr:row>28</xdr:row>
      <xdr:rowOff>78318</xdr:rowOff>
    </xdr:to>
    <xdr:sp macro="" textlink="">
      <xdr:nvSpPr>
        <xdr:cNvPr id="19" name="吹き出し: 角を丸めた四角形 16">
          <a:extLst>
            <a:ext uri="{FF2B5EF4-FFF2-40B4-BE49-F238E27FC236}">
              <a16:creationId xmlns:a16="http://schemas.microsoft.com/office/drawing/2014/main" id="{00000000-0008-0000-0D00-000013000000}"/>
            </a:ext>
          </a:extLst>
        </xdr:cNvPr>
        <xdr:cNvSpPr/>
      </xdr:nvSpPr>
      <xdr:spPr bwMode="auto">
        <a:xfrm>
          <a:off x="4315882" y="6304493"/>
          <a:ext cx="636057" cy="441325"/>
        </a:xfrm>
        <a:prstGeom prst="wedgeRoundRectCallout">
          <a:avLst>
            <a:gd name="adj1" fmla="val -37575"/>
            <a:gd name="adj2" fmla="val -19026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overflow" horzOverflow="overflow" wrap="square" lIns="18288" tIns="0" rIns="0" bIns="0" rtlCol="0" anchor="ctr" upright="1"/>
        <a:lstStyle/>
        <a:p>
          <a:pPr lvl="0"/>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税率ごとに区分した消費税額</a:t>
          </a:r>
          <a:endParaRPr lang="en-US" altLang="ja-JP" sz="1100">
            <a:solidFill>
              <a:srgbClr val="FF0000"/>
            </a:solidFill>
            <a:effectLst/>
            <a:latin typeface="+mn-lt"/>
            <a:ea typeface="+mn-ea"/>
            <a:cs typeface="+mn-cs"/>
          </a:endParaRPr>
        </a:p>
      </xdr:txBody>
    </xdr:sp>
    <xdr:clientData/>
  </xdr:twoCellAnchor>
  <xdr:oneCellAnchor>
    <xdr:from>
      <xdr:col>0</xdr:col>
      <xdr:colOff>743621</xdr:colOff>
      <xdr:row>0</xdr:row>
      <xdr:rowOff>0</xdr:rowOff>
    </xdr:from>
    <xdr:ext cx="8039099" cy="261206"/>
    <xdr:sp macro="" textlink="">
      <xdr:nvSpPr>
        <xdr:cNvPr id="20" name="吹き出し: 角を丸めた四角形 15">
          <a:extLst>
            <a:ext uri="{FF2B5EF4-FFF2-40B4-BE49-F238E27FC236}">
              <a16:creationId xmlns:a16="http://schemas.microsoft.com/office/drawing/2014/main" id="{00000000-0008-0000-0D00-000014000000}"/>
            </a:ext>
          </a:extLst>
        </xdr:cNvPr>
        <xdr:cNvSpPr/>
      </xdr:nvSpPr>
      <xdr:spPr bwMode="auto">
        <a:xfrm>
          <a:off x="743621" y="0"/>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仕入先と受注者間の課税取引として、発注者から仕入先への支払を立替金として、受注者に請求する場合</a:t>
          </a:r>
        </a:p>
      </xdr:txBody>
    </xdr:sp>
    <xdr:clientData/>
  </xdr:oneCellAnchor>
  <xdr:twoCellAnchor>
    <xdr:from>
      <xdr:col>0</xdr:col>
      <xdr:colOff>120152</xdr:colOff>
      <xdr:row>3</xdr:row>
      <xdr:rowOff>10584</xdr:rowOff>
    </xdr:from>
    <xdr:to>
      <xdr:col>0</xdr:col>
      <xdr:colOff>696152</xdr:colOff>
      <xdr:row>4</xdr:row>
      <xdr:rowOff>0</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120152" y="724959"/>
          <a:ext cx="566475" cy="227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10</xdr:col>
      <xdr:colOff>591741</xdr:colOff>
      <xdr:row>4</xdr:row>
      <xdr:rowOff>34614</xdr:rowOff>
    </xdr:from>
    <xdr:to>
      <xdr:col>11</xdr:col>
      <xdr:colOff>100941</xdr:colOff>
      <xdr:row>4</xdr:row>
      <xdr:rowOff>249767</xdr:rowOff>
    </xdr:to>
    <xdr:sp macro="" textlink="">
      <xdr:nvSpPr>
        <xdr:cNvPr id="22" name="テキスト ボックス 21">
          <a:extLst>
            <a:ext uri="{FF2B5EF4-FFF2-40B4-BE49-F238E27FC236}">
              <a16:creationId xmlns:a16="http://schemas.microsoft.com/office/drawing/2014/main" id="{00000000-0008-0000-0D00-000016000000}"/>
            </a:ext>
          </a:extLst>
        </xdr:cNvPr>
        <xdr:cNvSpPr txBox="1"/>
      </xdr:nvSpPr>
      <xdr:spPr>
        <a:xfrm>
          <a:off x="7449741" y="987114"/>
          <a:ext cx="195000" cy="20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oneCellAnchor>
    <xdr:from>
      <xdr:col>1</xdr:col>
      <xdr:colOff>106349</xdr:colOff>
      <xdr:row>9</xdr:row>
      <xdr:rowOff>198966</xdr:rowOff>
    </xdr:from>
    <xdr:ext cx="936000" cy="288000"/>
    <xdr:sp macro="" textlink="">
      <xdr:nvSpPr>
        <xdr:cNvPr id="23" name="吹き出し: 角を丸めた四角形 13">
          <a:extLst>
            <a:ext uri="{FF2B5EF4-FFF2-40B4-BE49-F238E27FC236}">
              <a16:creationId xmlns:a16="http://schemas.microsoft.com/office/drawing/2014/main" id="{00000000-0008-0000-0D00-000017000000}"/>
            </a:ext>
          </a:extLst>
        </xdr:cNvPr>
        <xdr:cNvSpPr/>
      </xdr:nvSpPr>
      <xdr:spPr bwMode="auto">
        <a:xfrm>
          <a:off x="792149" y="2342091"/>
          <a:ext cx="936000" cy="288000"/>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12</xdr:col>
      <xdr:colOff>904188</xdr:colOff>
      <xdr:row>4</xdr:row>
      <xdr:rowOff>42334</xdr:rowOff>
    </xdr:from>
    <xdr:ext cx="4309535" cy="564514"/>
    <xdr:sp macro="" textlink="">
      <xdr:nvSpPr>
        <xdr:cNvPr id="24" name="吹き出し: 線 2">
          <a:extLst>
            <a:ext uri="{FF2B5EF4-FFF2-40B4-BE49-F238E27FC236}">
              <a16:creationId xmlns:a16="http://schemas.microsoft.com/office/drawing/2014/main" id="{00000000-0008-0000-0D00-000018000000}"/>
            </a:ext>
          </a:extLst>
        </xdr:cNvPr>
        <xdr:cNvSpPr/>
      </xdr:nvSpPr>
      <xdr:spPr>
        <a:xfrm flipH="1">
          <a:off x="11482541" y="1162922"/>
          <a:ext cx="4309535" cy="564514"/>
        </a:xfrm>
        <a:prstGeom prst="borderCallout1">
          <a:avLst>
            <a:gd name="adj1" fmla="val 106527"/>
            <a:gd name="adj2" fmla="val 52175"/>
            <a:gd name="adj3" fmla="val 217046"/>
            <a:gd name="adj4" fmla="val 37345"/>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者間取引の場合</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発注者・受注者間の取引としては、課税資産の譲渡等に当たらない取引のため、不課税取引として処理する。</a:t>
          </a:r>
          <a:endParaRPr kumimoji="1" lang="ja-JP" altLang="en-US" sz="1100" b="1">
            <a:solidFill>
              <a:sysClr val="windowText" lastClr="000000"/>
            </a:solidFill>
            <a:latin typeface="+mn-lt"/>
            <a:ea typeface="+mn-ea"/>
            <a:cs typeface="+mn-cs"/>
          </a:endParaRPr>
        </a:p>
      </xdr:txBody>
    </xdr:sp>
    <xdr:clientData/>
  </xdr:oneCellAnchor>
  <xdr:oneCellAnchor>
    <xdr:from>
      <xdr:col>13</xdr:col>
      <xdr:colOff>33617</xdr:colOff>
      <xdr:row>11</xdr:row>
      <xdr:rowOff>27514</xdr:rowOff>
    </xdr:from>
    <xdr:ext cx="2297205" cy="564514"/>
    <xdr:sp macro="" textlink="">
      <xdr:nvSpPr>
        <xdr:cNvPr id="25" name="吹き出し: 線 2">
          <a:extLst>
            <a:ext uri="{FF2B5EF4-FFF2-40B4-BE49-F238E27FC236}">
              <a16:creationId xmlns:a16="http://schemas.microsoft.com/office/drawing/2014/main" id="{00000000-0008-0000-0D00-000019000000}"/>
            </a:ext>
          </a:extLst>
        </xdr:cNvPr>
        <xdr:cNvSpPr/>
      </xdr:nvSpPr>
      <xdr:spPr>
        <a:xfrm flipH="1">
          <a:off x="8949017" y="2646889"/>
          <a:ext cx="2297205" cy="564514"/>
        </a:xfrm>
        <a:prstGeom prst="borderCallout1">
          <a:avLst>
            <a:gd name="adj1" fmla="val 1540"/>
            <a:gd name="adj2" fmla="val 72175"/>
            <a:gd name="adj3" fmla="val -55921"/>
            <a:gd name="adj4" fmla="val 104464"/>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ja-JP" altLang="en-US" sz="1100">
              <a:solidFill>
                <a:sysClr val="windowText" lastClr="000000"/>
              </a:solidFill>
              <a:effectLst/>
              <a:latin typeface="+mn-lt"/>
              <a:ea typeface="+mn-ea"/>
              <a:cs typeface="+mn-cs"/>
            </a:rPr>
            <a:t>発注者側では消費税は意識せず</a:t>
          </a:r>
          <a:endParaRPr lang="en-US" altLang="ja-JP" sz="1100">
            <a:solidFill>
              <a:sysClr val="windowText" lastClr="000000"/>
            </a:solidFill>
            <a:effectLst/>
            <a:latin typeface="+mn-lt"/>
            <a:ea typeface="+mn-ea"/>
            <a:cs typeface="+mn-cs"/>
          </a:endParaRPr>
        </a:p>
        <a:p>
          <a:pPr algn="l"/>
          <a:r>
            <a:rPr lang="ja-JP" altLang="en-US" sz="1100">
              <a:solidFill>
                <a:sysClr val="windowText" lastClr="000000"/>
              </a:solidFill>
              <a:effectLst/>
              <a:latin typeface="+mn-lt"/>
              <a:ea typeface="+mn-ea"/>
              <a:cs typeface="+mn-cs"/>
            </a:rPr>
            <a:t>立て替えた税込み金額を記載する</a:t>
          </a:r>
          <a:endParaRPr kumimoji="1" lang="ja-JP" altLang="en-US" sz="1100" b="1">
            <a:solidFill>
              <a:sysClr val="windowText" lastClr="000000"/>
            </a:solidFill>
            <a:latin typeface="+mn-lt"/>
            <a:ea typeface="+mn-ea"/>
            <a:cs typeface="+mn-cs"/>
          </a:endParaRPr>
        </a:p>
      </xdr:txBody>
    </xdr:sp>
    <xdr:clientData/>
  </xdr:oneCellAnchor>
  <xdr:oneCellAnchor>
    <xdr:from>
      <xdr:col>0</xdr:col>
      <xdr:colOff>179295</xdr:colOff>
      <xdr:row>4</xdr:row>
      <xdr:rowOff>181783</xdr:rowOff>
    </xdr:from>
    <xdr:ext cx="3076202" cy="261206"/>
    <xdr:sp macro="" textlink="">
      <xdr:nvSpPr>
        <xdr:cNvPr id="26" name="吹き出し: 角を丸めた四角形 17">
          <a:extLst>
            <a:ext uri="{FF2B5EF4-FFF2-40B4-BE49-F238E27FC236}">
              <a16:creationId xmlns:a16="http://schemas.microsoft.com/office/drawing/2014/main" id="{00000000-0008-0000-0D00-00001A000000}"/>
            </a:ext>
          </a:extLst>
        </xdr:cNvPr>
        <xdr:cNvSpPr/>
      </xdr:nvSpPr>
      <xdr:spPr bwMode="auto">
        <a:xfrm>
          <a:off x="179295" y="1302371"/>
          <a:ext cx="3076202" cy="261206"/>
        </a:xfrm>
        <a:prstGeom prst="wedgeRoundRectCallout">
          <a:avLst>
            <a:gd name="adj1" fmla="val -7495"/>
            <a:gd name="adj2" fmla="val -11639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126996</xdr:colOff>
      <xdr:row>0</xdr:row>
      <xdr:rowOff>27213</xdr:rowOff>
    </xdr:from>
    <xdr:to>
      <xdr:col>15</xdr:col>
      <xdr:colOff>1036809</xdr:colOff>
      <xdr:row>2</xdr:row>
      <xdr:rowOff>200051</xdr:rowOff>
    </xdr:to>
    <xdr:sp macro="" textlink="">
      <xdr:nvSpPr>
        <xdr:cNvPr id="27" name="四角形: 角を丸くする 11">
          <a:extLst>
            <a:ext uri="{FF2B5EF4-FFF2-40B4-BE49-F238E27FC236}">
              <a16:creationId xmlns:a16="http://schemas.microsoft.com/office/drawing/2014/main" id="{00000000-0008-0000-0D00-00001B000000}"/>
            </a:ext>
          </a:extLst>
        </xdr:cNvPr>
        <xdr:cNvSpPr/>
      </xdr:nvSpPr>
      <xdr:spPr>
        <a:xfrm>
          <a:off x="9042396" y="27213"/>
          <a:ext cx="1928988" cy="649088"/>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11</xdr:col>
      <xdr:colOff>293639</xdr:colOff>
      <xdr:row>33</xdr:row>
      <xdr:rowOff>170553</xdr:rowOff>
    </xdr:from>
    <xdr:to>
      <xdr:col>12</xdr:col>
      <xdr:colOff>171450</xdr:colOff>
      <xdr:row>33</xdr:row>
      <xdr:rowOff>438151</xdr:rowOff>
    </xdr:to>
    <xdr:sp macro="" textlink="">
      <xdr:nvSpPr>
        <xdr:cNvPr id="28" name="テキスト ボックス 27">
          <a:extLst>
            <a:ext uri="{FF2B5EF4-FFF2-40B4-BE49-F238E27FC236}">
              <a16:creationId xmlns:a16="http://schemas.microsoft.com/office/drawing/2014/main" id="{00000000-0008-0000-0D00-00001C000000}"/>
            </a:ext>
          </a:extLst>
        </xdr:cNvPr>
        <xdr:cNvSpPr txBox="1"/>
      </xdr:nvSpPr>
      <xdr:spPr>
        <a:xfrm>
          <a:off x="10059939" y="7739753"/>
          <a:ext cx="684261" cy="267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X1088</a:t>
          </a:r>
        </a:p>
      </xdr:txBody>
    </xdr:sp>
    <xdr:clientData/>
  </xdr:twoCellAnchor>
  <xdr:twoCellAnchor>
    <xdr:from>
      <xdr:col>14</xdr:col>
      <xdr:colOff>801158</xdr:colOff>
      <xdr:row>7</xdr:row>
      <xdr:rowOff>6348</xdr:rowOff>
    </xdr:from>
    <xdr:to>
      <xdr:col>15</xdr:col>
      <xdr:colOff>207699</xdr:colOff>
      <xdr:row>8</xdr:row>
      <xdr:rowOff>6448</xdr:rowOff>
    </xdr:to>
    <xdr:sp macro="" textlink="">
      <xdr:nvSpPr>
        <xdr:cNvPr id="29" name="テキスト ボックス 28">
          <a:extLst>
            <a:ext uri="{FF2B5EF4-FFF2-40B4-BE49-F238E27FC236}">
              <a16:creationId xmlns:a16="http://schemas.microsoft.com/office/drawing/2014/main" id="{00000000-0008-0000-0D00-00001D000000}"/>
            </a:ext>
          </a:extLst>
        </xdr:cNvPr>
        <xdr:cNvSpPr txBox="1"/>
      </xdr:nvSpPr>
      <xdr:spPr>
        <a:xfrm>
          <a:off x="10288058" y="1673223"/>
          <a:ext cx="206641" cy="2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a:p>
          <a:endParaRPr kumimoji="1" lang="en-US" altLang="ja-JP" sz="1100">
            <a:solidFill>
              <a:srgbClr val="0070C0"/>
            </a:solidFill>
          </a:endParaRPr>
        </a:p>
        <a:p>
          <a:endParaRPr kumimoji="1" lang="ja-JP" altLang="en-US" sz="1100">
            <a:solidFill>
              <a:srgbClr val="0070C0"/>
            </a:solidFill>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0</xdr:colOff>
      <xdr:row>4</xdr:row>
      <xdr:rowOff>207814</xdr:rowOff>
    </xdr:from>
    <xdr:ext cx="3076202" cy="261206"/>
    <xdr:sp macro="" textlink="">
      <xdr:nvSpPr>
        <xdr:cNvPr id="2" name="吹き出し: 角を丸めた四角形 17">
          <a:extLst>
            <a:ext uri="{FF2B5EF4-FFF2-40B4-BE49-F238E27FC236}">
              <a16:creationId xmlns:a16="http://schemas.microsoft.com/office/drawing/2014/main" id="{00000000-0008-0000-0E00-000002000000}"/>
            </a:ext>
          </a:extLst>
        </xdr:cNvPr>
        <xdr:cNvSpPr/>
      </xdr:nvSpPr>
      <xdr:spPr bwMode="auto">
        <a:xfrm>
          <a:off x="666750" y="1312714"/>
          <a:ext cx="3076202"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661146</xdr:colOff>
      <xdr:row>0</xdr:row>
      <xdr:rowOff>57150</xdr:rowOff>
    </xdr:from>
    <xdr:to>
      <xdr:col>15</xdr:col>
      <xdr:colOff>1273034</xdr:colOff>
      <xdr:row>2</xdr:row>
      <xdr:rowOff>151653</xdr:rowOff>
    </xdr:to>
    <xdr:sp macro="" textlink="">
      <xdr:nvSpPr>
        <xdr:cNvPr id="3" name="四角形: 角を丸くする 11">
          <a:extLst>
            <a:ext uri="{FF2B5EF4-FFF2-40B4-BE49-F238E27FC236}">
              <a16:creationId xmlns:a16="http://schemas.microsoft.com/office/drawing/2014/main" id="{00000000-0008-0000-0E00-000003000000}"/>
            </a:ext>
          </a:extLst>
        </xdr:cNvPr>
        <xdr:cNvSpPr/>
      </xdr:nvSpPr>
      <xdr:spPr>
        <a:xfrm>
          <a:off x="11138646" y="57150"/>
          <a:ext cx="3164588" cy="751728"/>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0</xdr:col>
      <xdr:colOff>107950</xdr:colOff>
      <xdr:row>3</xdr:row>
      <xdr:rowOff>0</xdr:rowOff>
    </xdr:from>
    <xdr:to>
      <xdr:col>1</xdr:col>
      <xdr:colOff>11597</xdr:colOff>
      <xdr:row>4</xdr:row>
      <xdr:rowOff>3089</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7950" y="895350"/>
          <a:ext cx="570397" cy="212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0</xdr:col>
      <xdr:colOff>76200</xdr:colOff>
      <xdr:row>18</xdr:row>
      <xdr:rowOff>31750</xdr:rowOff>
    </xdr:from>
    <xdr:to>
      <xdr:col>0</xdr:col>
      <xdr:colOff>652200</xdr:colOff>
      <xdr:row>19</xdr:row>
      <xdr:rowOff>34838</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76200" y="4070350"/>
          <a:ext cx="576000" cy="212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[57]</a:t>
          </a:r>
        </a:p>
        <a:p>
          <a:endParaRPr kumimoji="1" lang="ja-JP" altLang="en-US" sz="1100">
            <a:solidFill>
              <a:srgbClr val="0070C0"/>
            </a:solidFill>
          </a:endParaRPr>
        </a:p>
      </xdr:txBody>
    </xdr:sp>
    <xdr:clientData/>
  </xdr:twoCellAnchor>
  <xdr:twoCellAnchor>
    <xdr:from>
      <xdr:col>11</xdr:col>
      <xdr:colOff>0</xdr:colOff>
      <xdr:row>6</xdr:row>
      <xdr:rowOff>0</xdr:rowOff>
    </xdr:from>
    <xdr:to>
      <xdr:col>11</xdr:col>
      <xdr:colOff>576000</xdr:colOff>
      <xdr:row>7</xdr:row>
      <xdr:rowOff>3088</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7629525" y="1524000"/>
          <a:ext cx="576000" cy="212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X1310</a:t>
          </a:r>
          <a:endParaRPr kumimoji="1" lang="ja-JP" altLang="en-US" sz="1100">
            <a:solidFill>
              <a:srgbClr val="0070C0"/>
            </a:solidFill>
          </a:endParaRPr>
        </a:p>
      </xdr:txBody>
    </xdr:sp>
    <xdr:clientData/>
  </xdr:twoCellAnchor>
  <xdr:twoCellAnchor>
    <xdr:from>
      <xdr:col>14</xdr:col>
      <xdr:colOff>956235</xdr:colOff>
      <xdr:row>5</xdr:row>
      <xdr:rowOff>196850</xdr:rowOff>
    </xdr:from>
    <xdr:to>
      <xdr:col>15</xdr:col>
      <xdr:colOff>254764</xdr:colOff>
      <xdr:row>6</xdr:row>
      <xdr:rowOff>199938</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12710085" y="1511300"/>
          <a:ext cx="574879" cy="212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9</xdr:col>
      <xdr:colOff>742674</xdr:colOff>
      <xdr:row>9</xdr:row>
      <xdr:rowOff>19050</xdr:rowOff>
    </xdr:from>
    <xdr:to>
      <xdr:col>9</xdr:col>
      <xdr:colOff>1318674</xdr:colOff>
      <xdr:row>10</xdr:row>
      <xdr:rowOff>22138</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5942203" y="21929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11</xdr:col>
      <xdr:colOff>411630</xdr:colOff>
      <xdr:row>16</xdr:row>
      <xdr:rowOff>196850</xdr:rowOff>
    </xdr:from>
    <xdr:to>
      <xdr:col>11</xdr:col>
      <xdr:colOff>987630</xdr:colOff>
      <xdr:row>17</xdr:row>
      <xdr:rowOff>199939</xdr:rowOff>
    </xdr:to>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8041155" y="3816350"/>
          <a:ext cx="576000" cy="212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13</xdr:col>
      <xdr:colOff>425450</xdr:colOff>
      <xdr:row>16</xdr:row>
      <xdr:rowOff>196850</xdr:rowOff>
    </xdr:from>
    <xdr:to>
      <xdr:col>13</xdr:col>
      <xdr:colOff>1001450</xdr:colOff>
      <xdr:row>17</xdr:row>
      <xdr:rowOff>199939</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10902950" y="3816350"/>
          <a:ext cx="576000" cy="212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539750</xdr:colOff>
      <xdr:row>16</xdr:row>
      <xdr:rowOff>196850</xdr:rowOff>
    </xdr:from>
    <xdr:to>
      <xdr:col>14</xdr:col>
      <xdr:colOff>1115750</xdr:colOff>
      <xdr:row>17</xdr:row>
      <xdr:rowOff>199939</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12293600" y="3816350"/>
          <a:ext cx="576000" cy="212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9</xdr:col>
      <xdr:colOff>2105026</xdr:colOff>
      <xdr:row>17</xdr:row>
      <xdr:rowOff>190500</xdr:rowOff>
    </xdr:from>
    <xdr:to>
      <xdr:col>11</xdr:col>
      <xdr:colOff>56276</xdr:colOff>
      <xdr:row>18</xdr:row>
      <xdr:rowOff>190600</xdr:rowOff>
    </xdr:to>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7286626" y="4019550"/>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2105026</xdr:colOff>
      <xdr:row>19</xdr:row>
      <xdr:rowOff>4483</xdr:rowOff>
    </xdr:from>
    <xdr:to>
      <xdr:col>11</xdr:col>
      <xdr:colOff>56276</xdr:colOff>
      <xdr:row>20</xdr:row>
      <xdr:rowOff>4583</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7286626" y="4252633"/>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2105026</xdr:colOff>
      <xdr:row>20</xdr:row>
      <xdr:rowOff>26144</xdr:rowOff>
    </xdr:from>
    <xdr:to>
      <xdr:col>11</xdr:col>
      <xdr:colOff>56276</xdr:colOff>
      <xdr:row>21</xdr:row>
      <xdr:rowOff>26244</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7286626" y="4483844"/>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2105026</xdr:colOff>
      <xdr:row>21</xdr:row>
      <xdr:rowOff>57894</xdr:rowOff>
    </xdr:from>
    <xdr:to>
      <xdr:col>11</xdr:col>
      <xdr:colOff>56276</xdr:colOff>
      <xdr:row>22</xdr:row>
      <xdr:rowOff>57994</xdr:rowOff>
    </xdr:to>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7286626" y="4725144"/>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2105026</xdr:colOff>
      <xdr:row>22</xdr:row>
      <xdr:rowOff>95994</xdr:rowOff>
    </xdr:from>
    <xdr:to>
      <xdr:col>11</xdr:col>
      <xdr:colOff>56276</xdr:colOff>
      <xdr:row>23</xdr:row>
      <xdr:rowOff>64344</xdr:rowOff>
    </xdr:to>
    <xdr:sp macro="" textlink="">
      <xdr:nvSpPr>
        <xdr:cNvPr id="16" name="テキスト ボックス 15">
          <a:extLst>
            <a:ext uri="{FF2B5EF4-FFF2-40B4-BE49-F238E27FC236}">
              <a16:creationId xmlns:a16="http://schemas.microsoft.com/office/drawing/2014/main" id="{00000000-0008-0000-0E00-000010000000}"/>
            </a:ext>
          </a:extLst>
        </xdr:cNvPr>
        <xdr:cNvSpPr txBox="1"/>
      </xdr:nvSpPr>
      <xdr:spPr>
        <a:xfrm>
          <a:off x="7286626" y="4972794"/>
          <a:ext cx="399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13</xdr:col>
      <xdr:colOff>896471</xdr:colOff>
      <xdr:row>30</xdr:row>
      <xdr:rowOff>560</xdr:rowOff>
    </xdr:from>
    <xdr:to>
      <xdr:col>15</xdr:col>
      <xdr:colOff>1280834</xdr:colOff>
      <xdr:row>31</xdr:row>
      <xdr:rowOff>105337</xdr:rowOff>
    </xdr:to>
    <xdr:sp macro="" textlink="">
      <xdr:nvSpPr>
        <xdr:cNvPr id="17" name="吹き出し: 角を丸めた四角形 15">
          <a:extLst>
            <a:ext uri="{FF2B5EF4-FFF2-40B4-BE49-F238E27FC236}">
              <a16:creationId xmlns:a16="http://schemas.microsoft.com/office/drawing/2014/main" id="{00000000-0008-0000-0E00-000011000000}"/>
            </a:ext>
          </a:extLst>
        </xdr:cNvPr>
        <xdr:cNvSpPr/>
      </xdr:nvSpPr>
      <xdr:spPr bwMode="auto">
        <a:xfrm>
          <a:off x="11373971" y="6744260"/>
          <a:ext cx="2937063" cy="342902"/>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一般的な請求書で扱う項目名称を使用</a:t>
          </a:r>
        </a:p>
      </xdr:txBody>
    </xdr:sp>
    <xdr:clientData/>
  </xdr:twoCellAnchor>
  <xdr:oneCellAnchor>
    <xdr:from>
      <xdr:col>1</xdr:col>
      <xdr:colOff>169769</xdr:colOff>
      <xdr:row>29</xdr:row>
      <xdr:rowOff>215713</xdr:rowOff>
    </xdr:from>
    <xdr:ext cx="8039099" cy="261206"/>
    <xdr:sp macro="" textlink="">
      <xdr:nvSpPr>
        <xdr:cNvPr id="18" name="吹き出し: 角を丸めた四角形 15">
          <a:extLst>
            <a:ext uri="{FF2B5EF4-FFF2-40B4-BE49-F238E27FC236}">
              <a16:creationId xmlns:a16="http://schemas.microsoft.com/office/drawing/2014/main" id="{00000000-0008-0000-0E00-000012000000}"/>
            </a:ext>
          </a:extLst>
        </xdr:cNvPr>
        <xdr:cNvSpPr/>
      </xdr:nvSpPr>
      <xdr:spPr bwMode="auto">
        <a:xfrm>
          <a:off x="836519" y="6721288"/>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仕入先と協力会社間の課税取引として、ゼネコンから仕入先への支払を立替金として、協力会社に請求する場合</a:t>
          </a:r>
        </a:p>
      </xdr:txBody>
    </xdr:sp>
    <xdr:clientData/>
  </xdr:oneCellAnchor>
  <xdr:twoCellAnchor>
    <xdr:from>
      <xdr:col>12</xdr:col>
      <xdr:colOff>616324</xdr:colOff>
      <xdr:row>17</xdr:row>
      <xdr:rowOff>6351</xdr:rowOff>
    </xdr:from>
    <xdr:to>
      <xdr:col>12</xdr:col>
      <xdr:colOff>1192324</xdr:colOff>
      <xdr:row>18</xdr:row>
      <xdr:rowOff>9439</xdr:rowOff>
    </xdr:to>
    <xdr:sp macro="" textlink="">
      <xdr:nvSpPr>
        <xdr:cNvPr id="19" name="テキスト ボックス 18">
          <a:extLst>
            <a:ext uri="{FF2B5EF4-FFF2-40B4-BE49-F238E27FC236}">
              <a16:creationId xmlns:a16="http://schemas.microsoft.com/office/drawing/2014/main" id="{00000000-0008-0000-0E00-000013000000}"/>
            </a:ext>
          </a:extLst>
        </xdr:cNvPr>
        <xdr:cNvSpPr txBox="1"/>
      </xdr:nvSpPr>
      <xdr:spPr>
        <a:xfrm>
          <a:off x="9817474" y="3835401"/>
          <a:ext cx="576000" cy="212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X1366</a:t>
          </a:r>
          <a:endParaRPr kumimoji="1" lang="ja-JP" altLang="en-US" sz="1100">
            <a:solidFill>
              <a:srgbClr val="0070C0"/>
            </a:solidFill>
          </a:endParaRPr>
        </a:p>
      </xdr:txBody>
    </xdr:sp>
    <xdr:clientData/>
  </xdr:twoCellAnchor>
  <xdr:oneCellAnchor>
    <xdr:from>
      <xdr:col>12</xdr:col>
      <xdr:colOff>1019735</xdr:colOff>
      <xdr:row>7</xdr:row>
      <xdr:rowOff>205798</xdr:rowOff>
    </xdr:from>
    <xdr:ext cx="1943847" cy="522413"/>
    <xdr:sp macro="" textlink="">
      <xdr:nvSpPr>
        <xdr:cNvPr id="20" name="吹き出し: 角を丸めた四角形 12">
          <a:extLst>
            <a:ext uri="{FF2B5EF4-FFF2-40B4-BE49-F238E27FC236}">
              <a16:creationId xmlns:a16="http://schemas.microsoft.com/office/drawing/2014/main" id="{00000000-0008-0000-0E00-000014000000}"/>
            </a:ext>
          </a:extLst>
        </xdr:cNvPr>
        <xdr:cNvSpPr/>
      </xdr:nvSpPr>
      <xdr:spPr bwMode="auto">
        <a:xfrm>
          <a:off x="10220885" y="1939348"/>
          <a:ext cx="1943847" cy="522413"/>
        </a:xfrm>
        <a:prstGeom prst="wedgeRoundRectCallout">
          <a:avLst>
            <a:gd name="adj1" fmla="val -23921"/>
            <a:gd name="adj2" fmla="val -715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13</xdr:col>
      <xdr:colOff>371660</xdr:colOff>
      <xdr:row>12</xdr:row>
      <xdr:rowOff>37166</xdr:rowOff>
    </xdr:from>
    <xdr:ext cx="3270250" cy="564514"/>
    <xdr:sp macro="" textlink="">
      <xdr:nvSpPr>
        <xdr:cNvPr id="21" name="吹き出し: 線 2">
          <a:extLst>
            <a:ext uri="{FF2B5EF4-FFF2-40B4-BE49-F238E27FC236}">
              <a16:creationId xmlns:a16="http://schemas.microsoft.com/office/drawing/2014/main" id="{00000000-0008-0000-0E00-000015000000}"/>
            </a:ext>
          </a:extLst>
        </xdr:cNvPr>
        <xdr:cNvSpPr/>
      </xdr:nvSpPr>
      <xdr:spPr>
        <a:xfrm flipH="1">
          <a:off x="10849160" y="2818466"/>
          <a:ext cx="3270250" cy="564514"/>
        </a:xfrm>
        <a:prstGeom prst="borderCallout1">
          <a:avLst>
            <a:gd name="adj1" fmla="val 6005"/>
            <a:gd name="adj2" fmla="val 100782"/>
            <a:gd name="adj3" fmla="val -69912"/>
            <a:gd name="adj4" fmla="val 103743"/>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者間取引の場合</a:t>
          </a:r>
          <a:r>
            <a:rPr lang="ja-JP" altLang="ja-JP" sz="1100">
              <a:solidFill>
                <a:sysClr val="windowText" lastClr="000000"/>
              </a:solidFill>
              <a:effectLst/>
              <a:latin typeface="+mn-lt"/>
              <a:ea typeface="+mn-ea"/>
              <a:cs typeface="+mn-cs"/>
            </a:rPr>
            <a:t>、ゼネコンの適格請求書発行事業者の登録番号</a:t>
          </a:r>
          <a:r>
            <a:rPr lang="ja-JP" altLang="en-US" sz="1100">
              <a:solidFill>
                <a:sysClr val="windowText" lastClr="000000"/>
              </a:solidFill>
              <a:effectLst/>
              <a:latin typeface="+mn-lt"/>
              <a:ea typeface="+mn-ea"/>
              <a:cs typeface="+mn-cs"/>
            </a:rPr>
            <a:t>を記載</a:t>
          </a:r>
          <a:r>
            <a:rPr lang="ja-JP" altLang="ja-JP" sz="1100">
              <a:solidFill>
                <a:sysClr val="windowText" lastClr="000000"/>
              </a:solidFill>
              <a:effectLst/>
              <a:latin typeface="+mn-lt"/>
              <a:ea typeface="+mn-ea"/>
              <a:cs typeface="+mn-cs"/>
            </a:rPr>
            <a:t>は不要</a:t>
          </a:r>
          <a:endParaRPr kumimoji="1" lang="ja-JP" altLang="en-US" sz="1100" b="1">
            <a:solidFill>
              <a:sysClr val="windowText" lastClr="000000"/>
            </a:solidFill>
            <a:latin typeface="+mn-lt"/>
            <a:ea typeface="+mn-ea"/>
            <a:cs typeface="+mn-cs"/>
          </a:endParaRPr>
        </a:p>
      </xdr:txBody>
    </xdr:sp>
    <xdr:clientData/>
  </xdr:oneCellAnchor>
  <xdr:oneCellAnchor>
    <xdr:from>
      <xdr:col>15</xdr:col>
      <xdr:colOff>33618</xdr:colOff>
      <xdr:row>8</xdr:row>
      <xdr:rowOff>78442</xdr:rowOff>
    </xdr:from>
    <xdr:ext cx="908424" cy="265206"/>
    <xdr:sp macro="" textlink="">
      <xdr:nvSpPr>
        <xdr:cNvPr id="22" name="吹き出し: 角を丸めた四角形 13">
          <a:extLst>
            <a:ext uri="{FF2B5EF4-FFF2-40B4-BE49-F238E27FC236}">
              <a16:creationId xmlns:a16="http://schemas.microsoft.com/office/drawing/2014/main" id="{00000000-0008-0000-0E00-000016000000}"/>
            </a:ext>
          </a:extLst>
        </xdr:cNvPr>
        <xdr:cNvSpPr/>
      </xdr:nvSpPr>
      <xdr:spPr bwMode="auto">
        <a:xfrm>
          <a:off x="13063818" y="2021542"/>
          <a:ext cx="908424" cy="265206"/>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11</xdr:col>
      <xdr:colOff>544480</xdr:colOff>
      <xdr:row>25</xdr:row>
      <xdr:rowOff>187342</xdr:rowOff>
    </xdr:from>
    <xdr:ext cx="2712695" cy="522413"/>
    <xdr:sp macro="" textlink="">
      <xdr:nvSpPr>
        <xdr:cNvPr id="23" name="吹き出し: 角を丸めた四角形 15">
          <a:extLst>
            <a:ext uri="{FF2B5EF4-FFF2-40B4-BE49-F238E27FC236}">
              <a16:creationId xmlns:a16="http://schemas.microsoft.com/office/drawing/2014/main" id="{00000000-0008-0000-0E00-000017000000}"/>
            </a:ext>
          </a:extLst>
        </xdr:cNvPr>
        <xdr:cNvSpPr/>
      </xdr:nvSpPr>
      <xdr:spPr bwMode="auto">
        <a:xfrm>
          <a:off x="8174005" y="5740417"/>
          <a:ext cx="2712695" cy="522413"/>
        </a:xfrm>
        <a:prstGeom prst="wedgeRoundRectCallout">
          <a:avLst>
            <a:gd name="adj1" fmla="val 62737"/>
            <a:gd name="adj2" fmla="val -22130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9</xdr:col>
      <xdr:colOff>616324</xdr:colOff>
      <xdr:row>24</xdr:row>
      <xdr:rowOff>109221</xdr:rowOff>
    </xdr:from>
    <xdr:ext cx="1841126" cy="783619"/>
    <xdr:sp macro="" textlink="">
      <xdr:nvSpPr>
        <xdr:cNvPr id="24" name="吹き出し: 角を丸めた四角形 15">
          <a:extLst>
            <a:ext uri="{FF2B5EF4-FFF2-40B4-BE49-F238E27FC236}">
              <a16:creationId xmlns:a16="http://schemas.microsoft.com/office/drawing/2014/main" id="{00000000-0008-0000-0E00-000018000000}"/>
            </a:ext>
          </a:extLst>
        </xdr:cNvPr>
        <xdr:cNvSpPr/>
      </xdr:nvSpPr>
      <xdr:spPr bwMode="auto">
        <a:xfrm>
          <a:off x="5797924" y="5443221"/>
          <a:ext cx="1841126" cy="783619"/>
        </a:xfrm>
        <a:prstGeom prst="wedgeRoundRectCallout">
          <a:avLst>
            <a:gd name="adj1" fmla="val 64594"/>
            <a:gd name="adj2" fmla="val -7860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④税率ごとに区分して合計した対価の額（税抜き又は税込み）及び適用税率</a:t>
          </a:r>
        </a:p>
      </xdr:txBody>
    </xdr:sp>
    <xdr:clientData/>
  </xdr:oneCellAnchor>
  <xdr:oneCellAnchor>
    <xdr:from>
      <xdr:col>13</xdr:col>
      <xdr:colOff>971177</xdr:colOff>
      <xdr:row>26</xdr:row>
      <xdr:rowOff>132735</xdr:rowOff>
    </xdr:from>
    <xdr:ext cx="1817780" cy="783619"/>
    <xdr:sp macro="" textlink="">
      <xdr:nvSpPr>
        <xdr:cNvPr id="25" name="吹き出し: 角を丸めた四角形 16">
          <a:extLst>
            <a:ext uri="{FF2B5EF4-FFF2-40B4-BE49-F238E27FC236}">
              <a16:creationId xmlns:a16="http://schemas.microsoft.com/office/drawing/2014/main" id="{00000000-0008-0000-0E00-000019000000}"/>
            </a:ext>
          </a:extLst>
        </xdr:cNvPr>
        <xdr:cNvSpPr/>
      </xdr:nvSpPr>
      <xdr:spPr bwMode="auto">
        <a:xfrm>
          <a:off x="11448677" y="5923935"/>
          <a:ext cx="1817780" cy="783619"/>
        </a:xfrm>
        <a:prstGeom prst="wedgeRoundRectCallout">
          <a:avLst>
            <a:gd name="adj1" fmla="val 28551"/>
            <a:gd name="adj2" fmla="val -10551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twoCellAnchor>
    <xdr:from>
      <xdr:col>0</xdr:col>
      <xdr:colOff>11206</xdr:colOff>
      <xdr:row>10</xdr:row>
      <xdr:rowOff>198416</xdr:rowOff>
    </xdr:from>
    <xdr:to>
      <xdr:col>0</xdr:col>
      <xdr:colOff>591347</xdr:colOff>
      <xdr:row>11</xdr:row>
      <xdr:rowOff>199020</xdr:rowOff>
    </xdr:to>
    <xdr:sp macro="" textlink="">
      <xdr:nvSpPr>
        <xdr:cNvPr id="26" name="テキスト ボックス 25">
          <a:extLst>
            <a:ext uri="{FF2B5EF4-FFF2-40B4-BE49-F238E27FC236}">
              <a16:creationId xmlns:a16="http://schemas.microsoft.com/office/drawing/2014/main" id="{757CD555-6F64-46C4-A5AC-95B82C139396}"/>
            </a:ext>
          </a:extLst>
        </xdr:cNvPr>
        <xdr:cNvSpPr txBox="1"/>
      </xdr:nvSpPr>
      <xdr:spPr>
        <a:xfrm>
          <a:off x="11206" y="2585269"/>
          <a:ext cx="580141" cy="213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0</xdr:col>
      <xdr:colOff>11206</xdr:colOff>
      <xdr:row>11</xdr:row>
      <xdr:rowOff>198920</xdr:rowOff>
    </xdr:from>
    <xdr:to>
      <xdr:col>0</xdr:col>
      <xdr:colOff>591347</xdr:colOff>
      <xdr:row>12</xdr:row>
      <xdr:rowOff>199524</xdr:rowOff>
    </xdr:to>
    <xdr:sp macro="" textlink="">
      <xdr:nvSpPr>
        <xdr:cNvPr id="27" name="テキスト ボックス 26">
          <a:extLst>
            <a:ext uri="{FF2B5EF4-FFF2-40B4-BE49-F238E27FC236}">
              <a16:creationId xmlns:a16="http://schemas.microsoft.com/office/drawing/2014/main" id="{FAC31E28-F246-44A7-BA60-E919B0DD5013}"/>
            </a:ext>
          </a:extLst>
        </xdr:cNvPr>
        <xdr:cNvSpPr txBox="1"/>
      </xdr:nvSpPr>
      <xdr:spPr>
        <a:xfrm>
          <a:off x="11206" y="2798685"/>
          <a:ext cx="580141"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ja-JP" altLang="en-US" sz="1100">
            <a:solidFill>
              <a:srgbClr val="0070C0"/>
            </a:solidFill>
          </a:endParaRPr>
        </a:p>
      </xdr:txBody>
    </xdr:sp>
    <xdr:clientData/>
  </xdr:twoCellAnchor>
  <xdr:twoCellAnchor>
    <xdr:from>
      <xdr:col>0</xdr:col>
      <xdr:colOff>11206</xdr:colOff>
      <xdr:row>12</xdr:row>
      <xdr:rowOff>180374</xdr:rowOff>
    </xdr:from>
    <xdr:to>
      <xdr:col>0</xdr:col>
      <xdr:colOff>591347</xdr:colOff>
      <xdr:row>13</xdr:row>
      <xdr:rowOff>180977</xdr:rowOff>
    </xdr:to>
    <xdr:sp macro="" textlink="">
      <xdr:nvSpPr>
        <xdr:cNvPr id="28" name="テキスト ボックス 27">
          <a:extLst>
            <a:ext uri="{FF2B5EF4-FFF2-40B4-BE49-F238E27FC236}">
              <a16:creationId xmlns:a16="http://schemas.microsoft.com/office/drawing/2014/main" id="{6C1D9783-B5C9-4E67-AC2E-92F83088441F}"/>
            </a:ext>
          </a:extLst>
        </xdr:cNvPr>
        <xdr:cNvSpPr txBox="1"/>
      </xdr:nvSpPr>
      <xdr:spPr>
        <a:xfrm>
          <a:off x="11206" y="2993050"/>
          <a:ext cx="580141"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endParaRPr kumimoji="1" lang="ja-JP" altLang="en-US" sz="1100">
            <a:solidFill>
              <a:srgbClr val="0070C0"/>
            </a:solidFill>
          </a:endParaRPr>
        </a:p>
      </xdr:txBody>
    </xdr:sp>
    <xdr:clientData/>
  </xdr:twoCellAnchor>
  <xdr:twoCellAnchor>
    <xdr:from>
      <xdr:col>0</xdr:col>
      <xdr:colOff>11206</xdr:colOff>
      <xdr:row>13</xdr:row>
      <xdr:rowOff>193577</xdr:rowOff>
    </xdr:from>
    <xdr:to>
      <xdr:col>0</xdr:col>
      <xdr:colOff>591347</xdr:colOff>
      <xdr:row>14</xdr:row>
      <xdr:rowOff>194180</xdr:rowOff>
    </xdr:to>
    <xdr:sp macro="" textlink="">
      <xdr:nvSpPr>
        <xdr:cNvPr id="29" name="テキスト ボックス 28">
          <a:extLst>
            <a:ext uri="{FF2B5EF4-FFF2-40B4-BE49-F238E27FC236}">
              <a16:creationId xmlns:a16="http://schemas.microsoft.com/office/drawing/2014/main" id="{378A221E-8422-42CF-838F-CF4C013385E1}"/>
            </a:ext>
          </a:extLst>
        </xdr:cNvPr>
        <xdr:cNvSpPr txBox="1"/>
      </xdr:nvSpPr>
      <xdr:spPr>
        <a:xfrm>
          <a:off x="11206" y="3219165"/>
          <a:ext cx="580141"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0</xdr:col>
      <xdr:colOff>11206</xdr:colOff>
      <xdr:row>14</xdr:row>
      <xdr:rowOff>181380</xdr:rowOff>
    </xdr:from>
    <xdr:to>
      <xdr:col>0</xdr:col>
      <xdr:colOff>591347</xdr:colOff>
      <xdr:row>15</xdr:row>
      <xdr:rowOff>181984</xdr:rowOff>
    </xdr:to>
    <xdr:sp macro="" textlink="">
      <xdr:nvSpPr>
        <xdr:cNvPr id="30" name="テキスト ボックス 29">
          <a:extLst>
            <a:ext uri="{FF2B5EF4-FFF2-40B4-BE49-F238E27FC236}">
              <a16:creationId xmlns:a16="http://schemas.microsoft.com/office/drawing/2014/main" id="{966FB740-AF27-4A16-9148-535F3EEAC334}"/>
            </a:ext>
          </a:extLst>
        </xdr:cNvPr>
        <xdr:cNvSpPr txBox="1"/>
      </xdr:nvSpPr>
      <xdr:spPr>
        <a:xfrm>
          <a:off x="11206" y="3419880"/>
          <a:ext cx="580141" cy="213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ja-JP" altLang="en-US" sz="1100">
            <a:solidFill>
              <a:srgbClr val="0070C0"/>
            </a:solidFill>
          </a:endParaRPr>
        </a:p>
      </xdr:txBody>
    </xdr:sp>
    <xdr:clientData/>
  </xdr:twoCellAnchor>
  <xdr:twoCellAnchor>
    <xdr:from>
      <xdr:col>0</xdr:col>
      <xdr:colOff>11206</xdr:colOff>
      <xdr:row>9</xdr:row>
      <xdr:rowOff>179294</xdr:rowOff>
    </xdr:from>
    <xdr:to>
      <xdr:col>0</xdr:col>
      <xdr:colOff>591347</xdr:colOff>
      <xdr:row>10</xdr:row>
      <xdr:rowOff>179897</xdr:rowOff>
    </xdr:to>
    <xdr:sp macro="" textlink="">
      <xdr:nvSpPr>
        <xdr:cNvPr id="31" name="テキスト ボックス 30">
          <a:extLst>
            <a:ext uri="{FF2B5EF4-FFF2-40B4-BE49-F238E27FC236}">
              <a16:creationId xmlns:a16="http://schemas.microsoft.com/office/drawing/2014/main" id="{2C6EAE7B-CB09-41F1-9279-37B80E6CBF25}"/>
            </a:ext>
          </a:extLst>
        </xdr:cNvPr>
        <xdr:cNvSpPr txBox="1"/>
      </xdr:nvSpPr>
      <xdr:spPr>
        <a:xfrm>
          <a:off x="11206" y="2353235"/>
          <a:ext cx="580141"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9</xdr:col>
      <xdr:colOff>728383</xdr:colOff>
      <xdr:row>11</xdr:row>
      <xdr:rowOff>47138</xdr:rowOff>
    </xdr:from>
    <xdr:to>
      <xdr:col>9</xdr:col>
      <xdr:colOff>1304383</xdr:colOff>
      <xdr:row>12</xdr:row>
      <xdr:rowOff>47742</xdr:rowOff>
    </xdr:to>
    <xdr:sp macro="" textlink="">
      <xdr:nvSpPr>
        <xdr:cNvPr id="32" name="テキスト ボックス 31">
          <a:extLst>
            <a:ext uri="{FF2B5EF4-FFF2-40B4-BE49-F238E27FC236}">
              <a16:creationId xmlns:a16="http://schemas.microsoft.com/office/drawing/2014/main" id="{00DEAE01-AA7A-41A1-8C50-EB7F2657212C}"/>
            </a:ext>
          </a:extLst>
        </xdr:cNvPr>
        <xdr:cNvSpPr txBox="1"/>
      </xdr:nvSpPr>
      <xdr:spPr>
        <a:xfrm>
          <a:off x="5927912" y="2646903"/>
          <a:ext cx="576000"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endParaRPr kumimoji="1" lang="ja-JP" altLang="en-US" sz="1100">
            <a:solidFill>
              <a:srgbClr val="0070C0"/>
            </a:solidFill>
          </a:endParaRPr>
        </a:p>
      </xdr:txBody>
    </xdr:sp>
    <xdr:clientData/>
  </xdr:twoCellAnchor>
  <xdr:twoCellAnchor>
    <xdr:from>
      <xdr:col>9</xdr:col>
      <xdr:colOff>728383</xdr:colOff>
      <xdr:row>12</xdr:row>
      <xdr:rowOff>53992</xdr:rowOff>
    </xdr:from>
    <xdr:to>
      <xdr:col>9</xdr:col>
      <xdr:colOff>1304383</xdr:colOff>
      <xdr:row>13</xdr:row>
      <xdr:rowOff>54595</xdr:rowOff>
    </xdr:to>
    <xdr:sp macro="" textlink="">
      <xdr:nvSpPr>
        <xdr:cNvPr id="33" name="テキスト ボックス 32">
          <a:extLst>
            <a:ext uri="{FF2B5EF4-FFF2-40B4-BE49-F238E27FC236}">
              <a16:creationId xmlns:a16="http://schemas.microsoft.com/office/drawing/2014/main" id="{B5D4EEB1-8D18-4F92-B27A-1E6214EDAFF1}"/>
            </a:ext>
          </a:extLst>
        </xdr:cNvPr>
        <xdr:cNvSpPr txBox="1"/>
      </xdr:nvSpPr>
      <xdr:spPr>
        <a:xfrm>
          <a:off x="5927912" y="2866668"/>
          <a:ext cx="576000"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endParaRPr kumimoji="1" lang="ja-JP" altLang="en-US" sz="1100">
            <a:solidFill>
              <a:srgbClr val="0070C0"/>
            </a:solidFill>
          </a:endParaRPr>
        </a:p>
      </xdr:txBody>
    </xdr:sp>
    <xdr:clientData/>
  </xdr:twoCellAnchor>
  <xdr:twoCellAnchor>
    <xdr:from>
      <xdr:col>9</xdr:col>
      <xdr:colOff>728383</xdr:colOff>
      <xdr:row>13</xdr:row>
      <xdr:rowOff>54495</xdr:rowOff>
    </xdr:from>
    <xdr:to>
      <xdr:col>9</xdr:col>
      <xdr:colOff>1304383</xdr:colOff>
      <xdr:row>14</xdr:row>
      <xdr:rowOff>55098</xdr:rowOff>
    </xdr:to>
    <xdr:sp macro="" textlink="">
      <xdr:nvSpPr>
        <xdr:cNvPr id="34" name="テキスト ボックス 33">
          <a:extLst>
            <a:ext uri="{FF2B5EF4-FFF2-40B4-BE49-F238E27FC236}">
              <a16:creationId xmlns:a16="http://schemas.microsoft.com/office/drawing/2014/main" id="{C7A438D6-B44F-4898-833B-A574A1FA5A5B}"/>
            </a:ext>
          </a:extLst>
        </xdr:cNvPr>
        <xdr:cNvSpPr txBox="1"/>
      </xdr:nvSpPr>
      <xdr:spPr>
        <a:xfrm>
          <a:off x="5927912" y="3080083"/>
          <a:ext cx="576000"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728383</xdr:colOff>
      <xdr:row>14</xdr:row>
      <xdr:rowOff>54998</xdr:rowOff>
    </xdr:from>
    <xdr:to>
      <xdr:col>9</xdr:col>
      <xdr:colOff>1304383</xdr:colOff>
      <xdr:row>15</xdr:row>
      <xdr:rowOff>55602</xdr:rowOff>
    </xdr:to>
    <xdr:sp macro="" textlink="">
      <xdr:nvSpPr>
        <xdr:cNvPr id="35" name="テキスト ボックス 34">
          <a:extLst>
            <a:ext uri="{FF2B5EF4-FFF2-40B4-BE49-F238E27FC236}">
              <a16:creationId xmlns:a16="http://schemas.microsoft.com/office/drawing/2014/main" id="{8253B1B9-3D3B-4932-AD64-87EBB63AAA49}"/>
            </a:ext>
          </a:extLst>
        </xdr:cNvPr>
        <xdr:cNvSpPr txBox="1"/>
      </xdr:nvSpPr>
      <xdr:spPr>
        <a:xfrm>
          <a:off x="5927912" y="3293498"/>
          <a:ext cx="576000" cy="213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9</xdr:col>
      <xdr:colOff>728383</xdr:colOff>
      <xdr:row>10</xdr:row>
      <xdr:rowOff>33618</xdr:rowOff>
    </xdr:from>
    <xdr:to>
      <xdr:col>9</xdr:col>
      <xdr:colOff>1304383</xdr:colOff>
      <xdr:row>11</xdr:row>
      <xdr:rowOff>31737</xdr:rowOff>
    </xdr:to>
    <xdr:sp macro="" textlink="">
      <xdr:nvSpPr>
        <xdr:cNvPr id="36" name="テキスト ボックス 35">
          <a:extLst>
            <a:ext uri="{FF2B5EF4-FFF2-40B4-BE49-F238E27FC236}">
              <a16:creationId xmlns:a16="http://schemas.microsoft.com/office/drawing/2014/main" id="{E5D7A231-612C-430C-832A-88E3ED09A96C}"/>
            </a:ext>
          </a:extLst>
        </xdr:cNvPr>
        <xdr:cNvSpPr txBox="1"/>
      </xdr:nvSpPr>
      <xdr:spPr>
        <a:xfrm>
          <a:off x="5927912" y="2420471"/>
          <a:ext cx="576000" cy="21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9</xdr:col>
      <xdr:colOff>145676</xdr:colOff>
      <xdr:row>5</xdr:row>
      <xdr:rowOff>212911</xdr:rowOff>
    </xdr:from>
    <xdr:to>
      <xdr:col>9</xdr:col>
      <xdr:colOff>721676</xdr:colOff>
      <xdr:row>7</xdr:row>
      <xdr:rowOff>602</xdr:rowOff>
    </xdr:to>
    <xdr:sp macro="" textlink="">
      <xdr:nvSpPr>
        <xdr:cNvPr id="37" name="テキスト ボックス 36">
          <a:extLst>
            <a:ext uri="{FF2B5EF4-FFF2-40B4-BE49-F238E27FC236}">
              <a16:creationId xmlns:a16="http://schemas.microsoft.com/office/drawing/2014/main" id="{42323712-3182-4124-98AD-3A5AB88B9019}"/>
            </a:ext>
          </a:extLst>
        </xdr:cNvPr>
        <xdr:cNvSpPr txBox="1"/>
      </xdr:nvSpPr>
      <xdr:spPr>
        <a:xfrm>
          <a:off x="5345205" y="1535205"/>
          <a:ext cx="576000"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12</xdr:col>
      <xdr:colOff>941294</xdr:colOff>
      <xdr:row>2</xdr:row>
      <xdr:rowOff>56030</xdr:rowOff>
    </xdr:from>
    <xdr:to>
      <xdr:col>13</xdr:col>
      <xdr:colOff>242307</xdr:colOff>
      <xdr:row>3</xdr:row>
      <xdr:rowOff>34221</xdr:rowOff>
    </xdr:to>
    <xdr:sp macro="" textlink="">
      <xdr:nvSpPr>
        <xdr:cNvPr id="41" name="テキスト ボックス 40">
          <a:extLst>
            <a:ext uri="{FF2B5EF4-FFF2-40B4-BE49-F238E27FC236}">
              <a16:creationId xmlns:a16="http://schemas.microsoft.com/office/drawing/2014/main" id="{15737BC0-82F6-47C1-9675-6E7AE3E64C13}"/>
            </a:ext>
          </a:extLst>
        </xdr:cNvPr>
        <xdr:cNvSpPr txBox="1"/>
      </xdr:nvSpPr>
      <xdr:spPr>
        <a:xfrm>
          <a:off x="10163735" y="717177"/>
          <a:ext cx="578484"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13</xdr:col>
      <xdr:colOff>977955</xdr:colOff>
      <xdr:row>2</xdr:row>
      <xdr:rowOff>62381</xdr:rowOff>
    </xdr:from>
    <xdr:to>
      <xdr:col>14</xdr:col>
      <xdr:colOff>278970</xdr:colOff>
      <xdr:row>3</xdr:row>
      <xdr:rowOff>40572</xdr:rowOff>
    </xdr:to>
    <xdr:sp macro="" textlink="">
      <xdr:nvSpPr>
        <xdr:cNvPr id="42" name="テキスト ボックス 41">
          <a:extLst>
            <a:ext uri="{FF2B5EF4-FFF2-40B4-BE49-F238E27FC236}">
              <a16:creationId xmlns:a16="http://schemas.microsoft.com/office/drawing/2014/main" id="{F1BA713C-0572-4B7C-96BD-380FE2966AA4}"/>
            </a:ext>
          </a:extLst>
        </xdr:cNvPr>
        <xdr:cNvSpPr txBox="1"/>
      </xdr:nvSpPr>
      <xdr:spPr>
        <a:xfrm>
          <a:off x="11477867" y="723528"/>
          <a:ext cx="578485"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14</xdr:col>
      <xdr:colOff>1242341</xdr:colOff>
      <xdr:row>2</xdr:row>
      <xdr:rowOff>56030</xdr:rowOff>
    </xdr:from>
    <xdr:to>
      <xdr:col>15</xdr:col>
      <xdr:colOff>540870</xdr:colOff>
      <xdr:row>3</xdr:row>
      <xdr:rowOff>34221</xdr:rowOff>
    </xdr:to>
    <xdr:sp macro="" textlink="">
      <xdr:nvSpPr>
        <xdr:cNvPr id="43" name="テキスト ボックス 42">
          <a:extLst>
            <a:ext uri="{FF2B5EF4-FFF2-40B4-BE49-F238E27FC236}">
              <a16:creationId xmlns:a16="http://schemas.microsoft.com/office/drawing/2014/main" id="{207FC79D-4743-4DCA-86E9-98E30AC9200F}"/>
            </a:ext>
          </a:extLst>
        </xdr:cNvPr>
        <xdr:cNvSpPr txBox="1"/>
      </xdr:nvSpPr>
      <xdr:spPr>
        <a:xfrm>
          <a:off x="13019723" y="717177"/>
          <a:ext cx="576000"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13</xdr:col>
      <xdr:colOff>840441</xdr:colOff>
      <xdr:row>5</xdr:row>
      <xdr:rowOff>201706</xdr:rowOff>
    </xdr:from>
    <xdr:to>
      <xdr:col>14</xdr:col>
      <xdr:colOff>141456</xdr:colOff>
      <xdr:row>6</xdr:row>
      <xdr:rowOff>202309</xdr:rowOff>
    </xdr:to>
    <xdr:sp macro="" textlink="">
      <xdr:nvSpPr>
        <xdr:cNvPr id="44" name="テキスト ボックス 43">
          <a:extLst>
            <a:ext uri="{FF2B5EF4-FFF2-40B4-BE49-F238E27FC236}">
              <a16:creationId xmlns:a16="http://schemas.microsoft.com/office/drawing/2014/main" id="{4407609D-8172-4BBE-86A6-74F72CF1F2DE}"/>
            </a:ext>
          </a:extLst>
        </xdr:cNvPr>
        <xdr:cNvSpPr txBox="1"/>
      </xdr:nvSpPr>
      <xdr:spPr>
        <a:xfrm>
          <a:off x="11340353" y="1524000"/>
          <a:ext cx="578485" cy="213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15</xdr:col>
      <xdr:colOff>666492</xdr:colOff>
      <xdr:row>25</xdr:row>
      <xdr:rowOff>36606</xdr:rowOff>
    </xdr:from>
    <xdr:to>
      <xdr:col>15</xdr:col>
      <xdr:colOff>1242492</xdr:colOff>
      <xdr:row>26</xdr:row>
      <xdr:rowOff>13555</xdr:rowOff>
    </xdr:to>
    <xdr:sp macro="" textlink="">
      <xdr:nvSpPr>
        <xdr:cNvPr id="53" name="テキスト ボックス 52">
          <a:extLst>
            <a:ext uri="{FF2B5EF4-FFF2-40B4-BE49-F238E27FC236}">
              <a16:creationId xmlns:a16="http://schemas.microsoft.com/office/drawing/2014/main" id="{F03CDD41-3B3D-4B25-8334-1FCC82C3CDFB}"/>
            </a:ext>
          </a:extLst>
        </xdr:cNvPr>
        <xdr:cNvSpPr txBox="1"/>
      </xdr:nvSpPr>
      <xdr:spPr>
        <a:xfrm>
          <a:off x="13721345" y="5661959"/>
          <a:ext cx="576000" cy="212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13</xdr:col>
      <xdr:colOff>582706</xdr:colOff>
      <xdr:row>25</xdr:row>
      <xdr:rowOff>27081</xdr:rowOff>
    </xdr:from>
    <xdr:to>
      <xdr:col>13</xdr:col>
      <xdr:colOff>1161191</xdr:colOff>
      <xdr:row>26</xdr:row>
      <xdr:rowOff>4030</xdr:rowOff>
    </xdr:to>
    <xdr:sp macro="" textlink="">
      <xdr:nvSpPr>
        <xdr:cNvPr id="54" name="テキスト ボックス 53">
          <a:extLst>
            <a:ext uri="{FF2B5EF4-FFF2-40B4-BE49-F238E27FC236}">
              <a16:creationId xmlns:a16="http://schemas.microsoft.com/office/drawing/2014/main" id="{9EE135C7-5760-412D-AA35-E50C3051E928}"/>
            </a:ext>
          </a:extLst>
        </xdr:cNvPr>
        <xdr:cNvSpPr txBox="1"/>
      </xdr:nvSpPr>
      <xdr:spPr>
        <a:xfrm>
          <a:off x="11082618" y="5652434"/>
          <a:ext cx="578485" cy="212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endParaRPr kumimoji="1" lang="ja-JP" altLang="en-US" sz="1100">
            <a:solidFill>
              <a:srgbClr val="0070C0"/>
            </a:solidFill>
          </a:endParaRPr>
        </a:p>
      </xdr:txBody>
    </xdr:sp>
    <xdr:clientData/>
  </xdr:twoCellAnchor>
  <xdr:twoCellAnchor>
    <xdr:from>
      <xdr:col>14</xdr:col>
      <xdr:colOff>604615</xdr:colOff>
      <xdr:row>25</xdr:row>
      <xdr:rowOff>0</xdr:rowOff>
    </xdr:from>
    <xdr:to>
      <xdr:col>14</xdr:col>
      <xdr:colOff>1183100</xdr:colOff>
      <xdr:row>25</xdr:row>
      <xdr:rowOff>212272</xdr:rowOff>
    </xdr:to>
    <xdr:sp macro="" textlink="">
      <xdr:nvSpPr>
        <xdr:cNvPr id="55" name="テキスト ボックス 54">
          <a:extLst>
            <a:ext uri="{FF2B5EF4-FFF2-40B4-BE49-F238E27FC236}">
              <a16:creationId xmlns:a16="http://schemas.microsoft.com/office/drawing/2014/main" id="{6A1BA6FC-21AB-4D92-AB19-9DEB53C30B5A}"/>
            </a:ext>
          </a:extLst>
        </xdr:cNvPr>
        <xdr:cNvSpPr txBox="1"/>
      </xdr:nvSpPr>
      <xdr:spPr>
        <a:xfrm>
          <a:off x="12381997" y="5625353"/>
          <a:ext cx="578485" cy="212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endParaRPr kumimoji="1" lang="ja-JP" altLang="en-US" sz="1100">
            <a:solidFill>
              <a:srgbClr val="0070C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1140424</xdr:colOff>
      <xdr:row>1</xdr:row>
      <xdr:rowOff>196750</xdr:rowOff>
    </xdr:from>
    <xdr:to>
      <xdr:col>14</xdr:col>
      <xdr:colOff>525799</xdr:colOff>
      <xdr:row>2</xdr:row>
      <xdr:rowOff>95250</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12560899" y="358675"/>
          <a:ext cx="576000"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ja-JP" altLang="en-US" sz="1100">
            <a:solidFill>
              <a:srgbClr val="0070C0"/>
            </a:solidFill>
          </a:endParaRPr>
        </a:p>
      </xdr:txBody>
    </xdr:sp>
    <xdr:clientData/>
  </xdr:twoCellAnchor>
  <xdr:twoCellAnchor>
    <xdr:from>
      <xdr:col>3</xdr:col>
      <xdr:colOff>311906</xdr:colOff>
      <xdr:row>16</xdr:row>
      <xdr:rowOff>15876</xdr:rowOff>
    </xdr:from>
    <xdr:to>
      <xdr:col>5</xdr:col>
      <xdr:colOff>649817</xdr:colOff>
      <xdr:row>18</xdr:row>
      <xdr:rowOff>125500</xdr:rowOff>
    </xdr:to>
    <xdr:sp macro="" textlink="">
      <xdr:nvSpPr>
        <xdr:cNvPr id="7" name="吹き出し: 角を丸めた四角形 12">
          <a:extLst>
            <a:ext uri="{FF2B5EF4-FFF2-40B4-BE49-F238E27FC236}">
              <a16:creationId xmlns:a16="http://schemas.microsoft.com/office/drawing/2014/main" id="{00000000-0008-0000-0F00-000007000000}"/>
            </a:ext>
          </a:extLst>
        </xdr:cNvPr>
        <xdr:cNvSpPr/>
      </xdr:nvSpPr>
      <xdr:spPr bwMode="auto">
        <a:xfrm>
          <a:off x="2026406" y="3635376"/>
          <a:ext cx="2214336" cy="547774"/>
        </a:xfrm>
        <a:prstGeom prst="wedgeRoundRectCallout">
          <a:avLst>
            <a:gd name="adj1" fmla="val 21215"/>
            <a:gd name="adj2" fmla="val -722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twoCellAnchor>
    <xdr:from>
      <xdr:col>14</xdr:col>
      <xdr:colOff>12700</xdr:colOff>
      <xdr:row>16</xdr:row>
      <xdr:rowOff>188385</xdr:rowOff>
    </xdr:from>
    <xdr:to>
      <xdr:col>15</xdr:col>
      <xdr:colOff>342900</xdr:colOff>
      <xdr:row>18</xdr:row>
      <xdr:rowOff>0</xdr:rowOff>
    </xdr:to>
    <xdr:sp macro="" textlink="">
      <xdr:nvSpPr>
        <xdr:cNvPr id="8" name="吹き出し: 角を丸めた四角形 14">
          <a:extLst>
            <a:ext uri="{FF2B5EF4-FFF2-40B4-BE49-F238E27FC236}">
              <a16:creationId xmlns:a16="http://schemas.microsoft.com/office/drawing/2014/main" id="{00000000-0008-0000-0F00-000008000000}"/>
            </a:ext>
          </a:extLst>
        </xdr:cNvPr>
        <xdr:cNvSpPr/>
      </xdr:nvSpPr>
      <xdr:spPr bwMode="auto">
        <a:xfrm>
          <a:off x="12623800" y="3807885"/>
          <a:ext cx="1501775" cy="249765"/>
        </a:xfrm>
        <a:prstGeom prst="wedgeRoundRectCallout">
          <a:avLst>
            <a:gd name="adj1" fmla="val 41164"/>
            <a:gd name="adj2" fmla="val -984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取引内容（軽減税率の対象品目である旨）</a:t>
          </a:r>
        </a:p>
      </xdr:txBody>
    </xdr:sp>
    <xdr:clientData/>
  </xdr:twoCellAnchor>
  <xdr:oneCellAnchor>
    <xdr:from>
      <xdr:col>7</xdr:col>
      <xdr:colOff>385670</xdr:colOff>
      <xdr:row>26</xdr:row>
      <xdr:rowOff>56930</xdr:rowOff>
    </xdr:from>
    <xdr:ext cx="5428690" cy="1121928"/>
    <xdr:sp macro="" textlink="">
      <xdr:nvSpPr>
        <xdr:cNvPr id="9" name="吹き出し: 角を丸めた四角形 15">
          <a:extLst>
            <a:ext uri="{FF2B5EF4-FFF2-40B4-BE49-F238E27FC236}">
              <a16:creationId xmlns:a16="http://schemas.microsoft.com/office/drawing/2014/main" id="{00000000-0008-0000-0F00-000009000000}"/>
            </a:ext>
          </a:extLst>
        </xdr:cNvPr>
        <xdr:cNvSpPr/>
      </xdr:nvSpPr>
      <xdr:spPr bwMode="auto">
        <a:xfrm>
          <a:off x="6862670" y="5857655"/>
          <a:ext cx="5428690" cy="1121928"/>
        </a:xfrm>
        <a:prstGeom prst="wedgeRoundRectCallout">
          <a:avLst>
            <a:gd name="adj1" fmla="val -61864"/>
            <a:gd name="adj2" fmla="val -1026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noAutofit/>
        </a:bodyPr>
        <a:lstStyle/>
        <a:p>
          <a:r>
            <a:rPr lang="ja-JP" altLang="ja-JP" sz="1100">
              <a:solidFill>
                <a:srgbClr val="FF0000"/>
              </a:solidFill>
              <a:effectLst/>
              <a:latin typeface="+mn-lt"/>
              <a:ea typeface="+mn-ea"/>
              <a:cs typeface="+mn-cs"/>
            </a:rPr>
            <a:t>④税率ごとに区分して合計した対価の額（税抜き</a:t>
          </a:r>
          <a:r>
            <a:rPr lang="ja-JP" altLang="en-US" sz="1100">
              <a:solidFill>
                <a:srgbClr val="FF0000"/>
              </a:solidFill>
              <a:effectLst/>
              <a:latin typeface="+mn-lt"/>
              <a:ea typeface="+mn-ea"/>
              <a:cs typeface="+mn-cs"/>
            </a:rPr>
            <a:t>また</a:t>
          </a:r>
          <a:r>
            <a:rPr lang="ja-JP" altLang="ja-JP" sz="1100">
              <a:solidFill>
                <a:srgbClr val="FF0000"/>
              </a:solidFill>
              <a:effectLst/>
              <a:latin typeface="+mn-lt"/>
              <a:ea typeface="+mn-ea"/>
              <a:cs typeface="+mn-cs"/>
            </a:rPr>
            <a:t>は税込み）</a:t>
          </a:r>
          <a:r>
            <a:rPr lang="ja-JP" altLang="en-US" sz="1100">
              <a:solidFill>
                <a:srgbClr val="FF0000"/>
              </a:solidFill>
              <a:effectLst/>
              <a:latin typeface="+mn-lt"/>
              <a:ea typeface="+mn-ea"/>
              <a:cs typeface="+mn-cs"/>
            </a:rPr>
            <a:t>およ</a:t>
          </a:r>
          <a:r>
            <a:rPr lang="ja-JP" altLang="ja-JP" sz="1100">
              <a:solidFill>
                <a:srgbClr val="FF0000"/>
              </a:solidFill>
              <a:effectLst/>
              <a:latin typeface="+mn-lt"/>
              <a:ea typeface="+mn-ea"/>
              <a:cs typeface="+mn-cs"/>
            </a:rPr>
            <a:t>び適用税率</a:t>
          </a:r>
          <a:endParaRPr lang="en-US" altLang="ja-JP" sz="1100">
            <a:solidFill>
              <a:srgbClr val="FF0000"/>
            </a:solidFill>
            <a:effectLst/>
            <a:latin typeface="+mn-lt"/>
            <a:ea typeface="+mn-ea"/>
            <a:cs typeface="+mn-cs"/>
          </a:endParaRPr>
        </a:p>
        <a:p>
          <a:r>
            <a:rPr lang="en-US" altLang="ja-JP">
              <a:solidFill>
                <a:srgbClr val="FF0000"/>
              </a:solidFill>
              <a:effectLst/>
            </a:rPr>
            <a:t>【</a:t>
          </a:r>
          <a:r>
            <a:rPr lang="ja-JP" altLang="en-US">
              <a:solidFill>
                <a:srgbClr val="FF0000"/>
              </a:solidFill>
              <a:effectLst/>
            </a:rPr>
            <a:t>立替先事業者に適格請求書発行事業者、免税事業者等が混在する場合</a:t>
          </a:r>
          <a:r>
            <a:rPr lang="en-US" altLang="ja-JP">
              <a:solidFill>
                <a:srgbClr val="FF0000"/>
              </a:solidFill>
              <a:effectLst/>
            </a:rPr>
            <a:t>】</a:t>
          </a:r>
        </a:p>
        <a:p>
          <a:r>
            <a:rPr lang="ja-JP" altLang="en-US">
              <a:solidFill>
                <a:srgbClr val="FF0000"/>
              </a:solidFill>
              <a:effectLst/>
            </a:rPr>
            <a:t>適格請求書発行事業者、免税事業者等ごとに</a:t>
          </a:r>
          <a:r>
            <a:rPr lang="en-US" altLang="ja-JP">
              <a:solidFill>
                <a:srgbClr val="FF0000"/>
              </a:solidFill>
              <a:effectLst/>
            </a:rPr>
            <a:t>､</a:t>
          </a:r>
          <a:r>
            <a:rPr lang="ja-JP" altLang="en-US">
              <a:solidFill>
                <a:srgbClr val="FF0000"/>
              </a:solidFill>
              <a:effectLst/>
            </a:rPr>
            <a:t>税率ごとに区分した対価の額（税抜きまたは税込み）及び摘用税率を記載する。</a:t>
          </a:r>
        </a:p>
      </xdr:txBody>
    </xdr:sp>
    <xdr:clientData/>
  </xdr:oneCellAnchor>
  <xdr:twoCellAnchor>
    <xdr:from>
      <xdr:col>1</xdr:col>
      <xdr:colOff>263524</xdr:colOff>
      <xdr:row>16</xdr:row>
      <xdr:rowOff>38100</xdr:rowOff>
    </xdr:from>
    <xdr:to>
      <xdr:col>2</xdr:col>
      <xdr:colOff>843924</xdr:colOff>
      <xdr:row>17</xdr:row>
      <xdr:rowOff>110200</xdr:rowOff>
    </xdr:to>
    <xdr:sp macro="" textlink="">
      <xdr:nvSpPr>
        <xdr:cNvPr id="10" name="吹き出し: 角を丸めた四角形 13">
          <a:extLst>
            <a:ext uri="{FF2B5EF4-FFF2-40B4-BE49-F238E27FC236}">
              <a16:creationId xmlns:a16="http://schemas.microsoft.com/office/drawing/2014/main" id="{00000000-0008-0000-0F00-00000A000000}"/>
            </a:ext>
          </a:extLst>
        </xdr:cNvPr>
        <xdr:cNvSpPr/>
      </xdr:nvSpPr>
      <xdr:spPr bwMode="auto">
        <a:xfrm>
          <a:off x="749299" y="3657600"/>
          <a:ext cx="932825" cy="291175"/>
        </a:xfrm>
        <a:prstGeom prst="wedgeRoundRectCallout">
          <a:avLst>
            <a:gd name="adj1" fmla="val -3592"/>
            <a:gd name="adj2" fmla="val -11409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twoCellAnchor>
    <xdr:from>
      <xdr:col>5</xdr:col>
      <xdr:colOff>63500</xdr:colOff>
      <xdr:row>30</xdr:row>
      <xdr:rowOff>130175</xdr:rowOff>
    </xdr:from>
    <xdr:to>
      <xdr:col>6</xdr:col>
      <xdr:colOff>2022474</xdr:colOff>
      <xdr:row>32</xdr:row>
      <xdr:rowOff>111126</xdr:rowOff>
    </xdr:to>
    <xdr:sp macro="" textlink="">
      <xdr:nvSpPr>
        <xdr:cNvPr id="11" name="吹き出し: 角を丸めた四角形 16">
          <a:extLst>
            <a:ext uri="{FF2B5EF4-FFF2-40B4-BE49-F238E27FC236}">
              <a16:creationId xmlns:a16="http://schemas.microsoft.com/office/drawing/2014/main" id="{00000000-0008-0000-0F00-00000B000000}"/>
            </a:ext>
          </a:extLst>
        </xdr:cNvPr>
        <xdr:cNvSpPr/>
      </xdr:nvSpPr>
      <xdr:spPr bwMode="auto">
        <a:xfrm>
          <a:off x="3654425" y="6807200"/>
          <a:ext cx="2654299" cy="409576"/>
        </a:xfrm>
        <a:prstGeom prst="wedgeRoundRectCallout">
          <a:avLst>
            <a:gd name="adj1" fmla="val 1762"/>
            <a:gd name="adj2" fmla="val -8859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税率ごとに区分した消費税額</a:t>
          </a:r>
          <a:endParaRPr lang="en-US" altLang="ja-JP" sz="1100">
            <a:solidFill>
              <a:srgbClr val="FF0000"/>
            </a:solidFill>
            <a:effectLst/>
            <a:latin typeface="+mn-lt"/>
            <a:ea typeface="+mn-ea"/>
            <a:cs typeface="+mn-cs"/>
          </a:endParaRPr>
        </a:p>
      </xdr:txBody>
    </xdr:sp>
    <xdr:clientData/>
  </xdr:twoCellAnchor>
  <xdr:oneCellAnchor>
    <xdr:from>
      <xdr:col>6</xdr:col>
      <xdr:colOff>28575</xdr:colOff>
      <xdr:row>1</xdr:row>
      <xdr:rowOff>47625</xdr:rowOff>
    </xdr:from>
    <xdr:ext cx="8039099" cy="261206"/>
    <xdr:sp macro="" textlink="">
      <xdr:nvSpPr>
        <xdr:cNvPr id="12" name="吹き出し: 角を丸めた四角形 15">
          <a:extLst>
            <a:ext uri="{FF2B5EF4-FFF2-40B4-BE49-F238E27FC236}">
              <a16:creationId xmlns:a16="http://schemas.microsoft.com/office/drawing/2014/main" id="{00000000-0008-0000-0F00-00000C000000}"/>
            </a:ext>
          </a:extLst>
        </xdr:cNvPr>
        <xdr:cNvSpPr/>
      </xdr:nvSpPr>
      <xdr:spPr bwMode="auto">
        <a:xfrm>
          <a:off x="4314825" y="209550"/>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仕入先と協力会社間の課税取引として、ゼネコンから仕入先への支払を立替金として、協力会社に請求する場合</a:t>
          </a:r>
        </a:p>
      </xdr:txBody>
    </xdr:sp>
    <xdr:clientData/>
  </xdr:oneCellAnchor>
  <xdr:oneCellAnchor>
    <xdr:from>
      <xdr:col>14</xdr:col>
      <xdr:colOff>334949</xdr:colOff>
      <xdr:row>4</xdr:row>
      <xdr:rowOff>139700</xdr:rowOff>
    </xdr:from>
    <xdr:ext cx="936000" cy="288000"/>
    <xdr:sp macro="" textlink="">
      <xdr:nvSpPr>
        <xdr:cNvPr id="13" name="吹き出し: 角を丸めた四角形 13">
          <a:extLst>
            <a:ext uri="{FF2B5EF4-FFF2-40B4-BE49-F238E27FC236}">
              <a16:creationId xmlns:a16="http://schemas.microsoft.com/office/drawing/2014/main" id="{00000000-0008-0000-0F00-00000D000000}"/>
            </a:ext>
          </a:extLst>
        </xdr:cNvPr>
        <xdr:cNvSpPr/>
      </xdr:nvSpPr>
      <xdr:spPr bwMode="auto">
        <a:xfrm>
          <a:off x="12946049" y="949325"/>
          <a:ext cx="936000" cy="288000"/>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xdr:col>
      <xdr:colOff>19050</xdr:colOff>
      <xdr:row>3</xdr:row>
      <xdr:rowOff>200025</xdr:rowOff>
    </xdr:from>
    <xdr:to>
      <xdr:col>2</xdr:col>
      <xdr:colOff>242625</xdr:colOff>
      <xdr:row>4</xdr:row>
      <xdr:rowOff>194629</xdr:rowOff>
    </xdr:to>
    <xdr:sp macro="" textlink="">
      <xdr:nvSpPr>
        <xdr:cNvPr id="19" name="テキスト ボックス 18">
          <a:extLst>
            <a:ext uri="{FF2B5EF4-FFF2-40B4-BE49-F238E27FC236}">
              <a16:creationId xmlns:a16="http://schemas.microsoft.com/office/drawing/2014/main" id="{48310001-A7C8-480B-87F0-88EDD4A642DB}"/>
            </a:ext>
          </a:extLst>
        </xdr:cNvPr>
        <xdr:cNvSpPr txBox="1"/>
      </xdr:nvSpPr>
      <xdr:spPr>
        <a:xfrm>
          <a:off x="504825" y="781050"/>
          <a:ext cx="576000" cy="223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6</xdr:col>
      <xdr:colOff>145506</xdr:colOff>
      <xdr:row>3</xdr:row>
      <xdr:rowOff>134532</xdr:rowOff>
    </xdr:from>
    <xdr:to>
      <xdr:col>6</xdr:col>
      <xdr:colOff>721506</xdr:colOff>
      <xdr:row>4</xdr:row>
      <xdr:rowOff>129136</xdr:rowOff>
    </xdr:to>
    <xdr:sp macro="" textlink="">
      <xdr:nvSpPr>
        <xdr:cNvPr id="20" name="テキスト ボックス 19">
          <a:extLst>
            <a:ext uri="{FF2B5EF4-FFF2-40B4-BE49-F238E27FC236}">
              <a16:creationId xmlns:a16="http://schemas.microsoft.com/office/drawing/2014/main" id="{74405BB1-02C2-48AB-88C1-0B5202D03525}"/>
            </a:ext>
          </a:extLst>
        </xdr:cNvPr>
        <xdr:cNvSpPr txBox="1"/>
      </xdr:nvSpPr>
      <xdr:spPr>
        <a:xfrm>
          <a:off x="4431756" y="715557"/>
          <a:ext cx="576000" cy="223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701398</xdr:colOff>
      <xdr:row>3</xdr:row>
      <xdr:rowOff>164788</xdr:rowOff>
    </xdr:from>
    <xdr:to>
      <xdr:col>10</xdr:col>
      <xdr:colOff>515398</xdr:colOff>
      <xdr:row>4</xdr:row>
      <xdr:rowOff>159392</xdr:rowOff>
    </xdr:to>
    <xdr:sp macro="" textlink="">
      <xdr:nvSpPr>
        <xdr:cNvPr id="21" name="テキスト ボックス 20">
          <a:extLst>
            <a:ext uri="{FF2B5EF4-FFF2-40B4-BE49-F238E27FC236}">
              <a16:creationId xmlns:a16="http://schemas.microsoft.com/office/drawing/2014/main" id="{4B97D7BE-7504-47FC-BA25-6500EEA9126C}"/>
            </a:ext>
          </a:extLst>
        </xdr:cNvPr>
        <xdr:cNvSpPr txBox="1"/>
      </xdr:nvSpPr>
      <xdr:spPr>
        <a:xfrm>
          <a:off x="8388073" y="745813"/>
          <a:ext cx="576000" cy="223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12</xdr:col>
      <xdr:colOff>137</xdr:colOff>
      <xdr:row>3</xdr:row>
      <xdr:rowOff>148167</xdr:rowOff>
    </xdr:from>
    <xdr:to>
      <xdr:col>12</xdr:col>
      <xdr:colOff>576137</xdr:colOff>
      <xdr:row>4</xdr:row>
      <xdr:rowOff>135567</xdr:rowOff>
    </xdr:to>
    <xdr:sp macro="" textlink="">
      <xdr:nvSpPr>
        <xdr:cNvPr id="22" name="テキスト ボックス 21">
          <a:extLst>
            <a:ext uri="{FF2B5EF4-FFF2-40B4-BE49-F238E27FC236}">
              <a16:creationId xmlns:a16="http://schemas.microsoft.com/office/drawing/2014/main" id="{9438AEDF-10F3-4F31-B3DE-DA2A40A8E0BD}"/>
            </a:ext>
          </a:extLst>
        </xdr:cNvPr>
        <xdr:cNvSpPr txBox="1"/>
      </xdr:nvSpPr>
      <xdr:spPr>
        <a:xfrm>
          <a:off x="10325237" y="72919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xdr:col>
      <xdr:colOff>133350</xdr:colOff>
      <xdr:row>6</xdr:row>
      <xdr:rowOff>196699</xdr:rowOff>
    </xdr:from>
    <xdr:to>
      <xdr:col>2</xdr:col>
      <xdr:colOff>709350</xdr:colOff>
      <xdr:row>7</xdr:row>
      <xdr:rowOff>187221</xdr:rowOff>
    </xdr:to>
    <xdr:sp macro="" textlink="">
      <xdr:nvSpPr>
        <xdr:cNvPr id="23" name="テキスト ボックス 22">
          <a:extLst>
            <a:ext uri="{FF2B5EF4-FFF2-40B4-BE49-F238E27FC236}">
              <a16:creationId xmlns:a16="http://schemas.microsoft.com/office/drawing/2014/main" id="{35C71A43-893F-4A77-9CF8-32B7CEA58BFC}"/>
            </a:ext>
          </a:extLst>
        </xdr:cNvPr>
        <xdr:cNvSpPr txBox="1"/>
      </xdr:nvSpPr>
      <xdr:spPr>
        <a:xfrm>
          <a:off x="971550" y="1625449"/>
          <a:ext cx="576000" cy="20959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p>
        <a:p>
          <a:endParaRPr kumimoji="1" lang="ja-JP" altLang="en-US" sz="1100">
            <a:solidFill>
              <a:srgbClr val="0070C0"/>
            </a:solidFill>
          </a:endParaRPr>
        </a:p>
      </xdr:txBody>
    </xdr:sp>
    <xdr:clientData/>
  </xdr:twoCellAnchor>
  <xdr:twoCellAnchor>
    <xdr:from>
      <xdr:col>3</xdr:col>
      <xdr:colOff>15722</xdr:colOff>
      <xdr:row>6</xdr:row>
      <xdr:rowOff>47625</xdr:rowOff>
    </xdr:from>
    <xdr:to>
      <xdr:col>3</xdr:col>
      <xdr:colOff>588520</xdr:colOff>
      <xdr:row>7</xdr:row>
      <xdr:rowOff>38147</xdr:rowOff>
    </xdr:to>
    <xdr:sp macro="" textlink="">
      <xdr:nvSpPr>
        <xdr:cNvPr id="25" name="テキスト ボックス 24">
          <a:extLst>
            <a:ext uri="{FF2B5EF4-FFF2-40B4-BE49-F238E27FC236}">
              <a16:creationId xmlns:a16="http://schemas.microsoft.com/office/drawing/2014/main" id="{9CCC863D-0A48-1414-8E8A-45AF28ABF5B1}"/>
            </a:ext>
          </a:extLst>
        </xdr:cNvPr>
        <xdr:cNvSpPr txBox="1"/>
      </xdr:nvSpPr>
      <xdr:spPr>
        <a:xfrm>
          <a:off x="1730222" y="1476375"/>
          <a:ext cx="572798" cy="209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p>
        <a:p>
          <a:endParaRPr kumimoji="1" lang="ja-JP" altLang="en-US" sz="1100">
            <a:solidFill>
              <a:srgbClr val="0070C0"/>
            </a:solidFill>
          </a:endParaRPr>
        </a:p>
      </xdr:txBody>
    </xdr:sp>
    <xdr:clientData/>
  </xdr:twoCellAnchor>
  <xdr:twoCellAnchor>
    <xdr:from>
      <xdr:col>5</xdr:col>
      <xdr:colOff>104775</xdr:colOff>
      <xdr:row>5</xdr:row>
      <xdr:rowOff>290588</xdr:rowOff>
    </xdr:from>
    <xdr:to>
      <xdr:col>5</xdr:col>
      <xdr:colOff>680775</xdr:colOff>
      <xdr:row>6</xdr:row>
      <xdr:rowOff>204910</xdr:rowOff>
    </xdr:to>
    <xdr:sp macro="" textlink="">
      <xdr:nvSpPr>
        <xdr:cNvPr id="26" name="テキスト ボックス 25">
          <a:extLst>
            <a:ext uri="{FF2B5EF4-FFF2-40B4-BE49-F238E27FC236}">
              <a16:creationId xmlns:a16="http://schemas.microsoft.com/office/drawing/2014/main" id="{FC41E181-A30F-4103-8BB6-354A821FA6B2}"/>
            </a:ext>
          </a:extLst>
        </xdr:cNvPr>
        <xdr:cNvSpPr txBox="1"/>
      </xdr:nvSpPr>
      <xdr:spPr>
        <a:xfrm>
          <a:off x="3695700" y="1424063"/>
          <a:ext cx="576000" cy="209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6</xdr:col>
      <xdr:colOff>2064810</xdr:colOff>
      <xdr:row>5</xdr:row>
      <xdr:rowOff>285750</xdr:rowOff>
    </xdr:from>
    <xdr:to>
      <xdr:col>7</xdr:col>
      <xdr:colOff>476250</xdr:colOff>
      <xdr:row>7</xdr:row>
      <xdr:rowOff>26912</xdr:rowOff>
    </xdr:to>
    <xdr:sp macro="" textlink="">
      <xdr:nvSpPr>
        <xdr:cNvPr id="27" name="テキスト ボックス 26">
          <a:extLst>
            <a:ext uri="{FF2B5EF4-FFF2-40B4-BE49-F238E27FC236}">
              <a16:creationId xmlns:a16="http://schemas.microsoft.com/office/drawing/2014/main" id="{F942D48C-286D-431B-8D50-779B8F794A51}"/>
            </a:ext>
          </a:extLst>
        </xdr:cNvPr>
        <xdr:cNvSpPr txBox="1"/>
      </xdr:nvSpPr>
      <xdr:spPr>
        <a:xfrm>
          <a:off x="6351060" y="1419225"/>
          <a:ext cx="602190" cy="255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rgbClr val="0070C0"/>
              </a:solidFill>
            </a:rPr>
            <a:t>X1218</a:t>
          </a:r>
        </a:p>
        <a:p>
          <a:endParaRPr kumimoji="1" lang="ja-JP" altLang="en-US" sz="1100" b="0">
            <a:solidFill>
              <a:srgbClr val="0070C0"/>
            </a:solidFill>
          </a:endParaRPr>
        </a:p>
      </xdr:txBody>
    </xdr:sp>
    <xdr:clientData/>
  </xdr:twoCellAnchor>
  <xdr:twoCellAnchor>
    <xdr:from>
      <xdr:col>8</xdr:col>
      <xdr:colOff>209550</xdr:colOff>
      <xdr:row>6</xdr:row>
      <xdr:rowOff>0</xdr:rowOff>
    </xdr:from>
    <xdr:to>
      <xdr:col>9</xdr:col>
      <xdr:colOff>404550</xdr:colOff>
      <xdr:row>7</xdr:row>
      <xdr:rowOff>4929</xdr:rowOff>
    </xdr:to>
    <xdr:sp macro="" textlink="">
      <xdr:nvSpPr>
        <xdr:cNvPr id="28" name="テキスト ボックス 27">
          <a:extLst>
            <a:ext uri="{FF2B5EF4-FFF2-40B4-BE49-F238E27FC236}">
              <a16:creationId xmlns:a16="http://schemas.microsoft.com/office/drawing/2014/main" id="{A25C7897-46BA-456B-99B6-B7CEA47F1A1D}"/>
            </a:ext>
          </a:extLst>
        </xdr:cNvPr>
        <xdr:cNvSpPr txBox="1"/>
      </xdr:nvSpPr>
      <xdr:spPr>
        <a:xfrm>
          <a:off x="7515225" y="1428750"/>
          <a:ext cx="576000" cy="224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10</xdr:col>
      <xdr:colOff>71967</xdr:colOff>
      <xdr:row>6</xdr:row>
      <xdr:rowOff>5295</xdr:rowOff>
    </xdr:from>
    <xdr:to>
      <xdr:col>10</xdr:col>
      <xdr:colOff>647967</xdr:colOff>
      <xdr:row>7</xdr:row>
      <xdr:rowOff>10224</xdr:rowOff>
    </xdr:to>
    <xdr:sp macro="" textlink="">
      <xdr:nvSpPr>
        <xdr:cNvPr id="29" name="テキスト ボックス 28">
          <a:extLst>
            <a:ext uri="{FF2B5EF4-FFF2-40B4-BE49-F238E27FC236}">
              <a16:creationId xmlns:a16="http://schemas.microsoft.com/office/drawing/2014/main" id="{01C163FF-2381-4328-A792-58EDD8EDA9DA}"/>
            </a:ext>
          </a:extLst>
        </xdr:cNvPr>
        <xdr:cNvSpPr txBox="1"/>
      </xdr:nvSpPr>
      <xdr:spPr>
        <a:xfrm>
          <a:off x="8520642" y="1434045"/>
          <a:ext cx="576000" cy="224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p>
        <a:p>
          <a:endParaRPr kumimoji="1" lang="ja-JP" altLang="en-US" sz="1100">
            <a:solidFill>
              <a:srgbClr val="0070C0"/>
            </a:solidFill>
          </a:endParaRPr>
        </a:p>
      </xdr:txBody>
    </xdr:sp>
    <xdr:clientData/>
  </xdr:twoCellAnchor>
  <xdr:twoCellAnchor>
    <xdr:from>
      <xdr:col>12</xdr:col>
      <xdr:colOff>188080</xdr:colOff>
      <xdr:row>6</xdr:row>
      <xdr:rowOff>18900</xdr:rowOff>
    </xdr:from>
    <xdr:to>
      <xdr:col>12</xdr:col>
      <xdr:colOff>764080</xdr:colOff>
      <xdr:row>7</xdr:row>
      <xdr:rowOff>15825</xdr:rowOff>
    </xdr:to>
    <xdr:sp macro="" textlink="">
      <xdr:nvSpPr>
        <xdr:cNvPr id="30" name="テキスト ボックス 29">
          <a:extLst>
            <a:ext uri="{FF2B5EF4-FFF2-40B4-BE49-F238E27FC236}">
              <a16:creationId xmlns:a16="http://schemas.microsoft.com/office/drawing/2014/main" id="{08C109E1-3E11-4E5E-A3C7-43F9C2DB7223}"/>
            </a:ext>
          </a:extLst>
        </xdr:cNvPr>
        <xdr:cNvSpPr txBox="1"/>
      </xdr:nvSpPr>
      <xdr:spPr>
        <a:xfrm>
          <a:off x="10513180" y="14476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p>
        <a:p>
          <a:endParaRPr kumimoji="1" lang="ja-JP" altLang="en-US" sz="1100">
            <a:solidFill>
              <a:srgbClr val="0070C0"/>
            </a:solidFill>
          </a:endParaRPr>
        </a:p>
      </xdr:txBody>
    </xdr:sp>
    <xdr:clientData/>
  </xdr:twoCellAnchor>
  <xdr:twoCellAnchor>
    <xdr:from>
      <xdr:col>13</xdr:col>
      <xdr:colOff>263676</xdr:colOff>
      <xdr:row>6</xdr:row>
      <xdr:rowOff>24191</xdr:rowOff>
    </xdr:from>
    <xdr:to>
      <xdr:col>13</xdr:col>
      <xdr:colOff>839676</xdr:colOff>
      <xdr:row>7</xdr:row>
      <xdr:rowOff>21116</xdr:rowOff>
    </xdr:to>
    <xdr:sp macro="" textlink="">
      <xdr:nvSpPr>
        <xdr:cNvPr id="31" name="テキスト ボックス 30">
          <a:extLst>
            <a:ext uri="{FF2B5EF4-FFF2-40B4-BE49-F238E27FC236}">
              <a16:creationId xmlns:a16="http://schemas.microsoft.com/office/drawing/2014/main" id="{B944E6AC-6013-426F-AA2D-CD40A78C5044}"/>
            </a:ext>
          </a:extLst>
        </xdr:cNvPr>
        <xdr:cNvSpPr txBox="1"/>
      </xdr:nvSpPr>
      <xdr:spPr>
        <a:xfrm>
          <a:off x="11684151" y="14529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p>
        <a:p>
          <a:endParaRPr kumimoji="1" lang="ja-JP" altLang="en-US" sz="1100">
            <a:solidFill>
              <a:srgbClr val="0070C0"/>
            </a:solidFill>
          </a:endParaRPr>
        </a:p>
      </xdr:txBody>
    </xdr:sp>
    <xdr:clientData/>
  </xdr:twoCellAnchor>
  <xdr:twoCellAnchor>
    <xdr:from>
      <xdr:col>14</xdr:col>
      <xdr:colOff>888546</xdr:colOff>
      <xdr:row>6</xdr:row>
      <xdr:rowOff>18900</xdr:rowOff>
    </xdr:from>
    <xdr:to>
      <xdr:col>15</xdr:col>
      <xdr:colOff>286568</xdr:colOff>
      <xdr:row>7</xdr:row>
      <xdr:rowOff>15825</xdr:rowOff>
    </xdr:to>
    <xdr:sp macro="" textlink="">
      <xdr:nvSpPr>
        <xdr:cNvPr id="32" name="テキスト ボックス 31">
          <a:extLst>
            <a:ext uri="{FF2B5EF4-FFF2-40B4-BE49-F238E27FC236}">
              <a16:creationId xmlns:a16="http://schemas.microsoft.com/office/drawing/2014/main" id="{6DF766F3-D515-4D2C-B197-96EAABF03839}"/>
            </a:ext>
          </a:extLst>
        </xdr:cNvPr>
        <xdr:cNvSpPr txBox="1"/>
      </xdr:nvSpPr>
      <xdr:spPr>
        <a:xfrm>
          <a:off x="13499646" y="1447650"/>
          <a:ext cx="569597"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888546</xdr:colOff>
      <xdr:row>7</xdr:row>
      <xdr:rowOff>17540</xdr:rowOff>
    </xdr:from>
    <xdr:to>
      <xdr:col>15</xdr:col>
      <xdr:colOff>286568</xdr:colOff>
      <xdr:row>8</xdr:row>
      <xdr:rowOff>14465</xdr:rowOff>
    </xdr:to>
    <xdr:sp macro="" textlink="">
      <xdr:nvSpPr>
        <xdr:cNvPr id="33" name="テキスト ボックス 32">
          <a:extLst>
            <a:ext uri="{FF2B5EF4-FFF2-40B4-BE49-F238E27FC236}">
              <a16:creationId xmlns:a16="http://schemas.microsoft.com/office/drawing/2014/main" id="{060ED7F9-B6C1-47FF-A0B3-824DF740DA1D}"/>
            </a:ext>
          </a:extLst>
        </xdr:cNvPr>
        <xdr:cNvSpPr txBox="1"/>
      </xdr:nvSpPr>
      <xdr:spPr>
        <a:xfrm>
          <a:off x="13499646" y="1665365"/>
          <a:ext cx="569597"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a:p>
          <a:endParaRPr kumimoji="1" lang="en-US" altLang="ja-JP" sz="1100">
            <a:solidFill>
              <a:srgbClr val="0070C0"/>
            </a:solidFill>
          </a:endParaRPr>
        </a:p>
        <a:p>
          <a:endParaRPr kumimoji="1" lang="ja-JP" altLang="en-US" sz="1100">
            <a:solidFill>
              <a:srgbClr val="0070C0"/>
            </a:solidFill>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10</xdr:col>
      <xdr:colOff>463363</xdr:colOff>
      <xdr:row>26</xdr:row>
      <xdr:rowOff>210935</xdr:rowOff>
    </xdr:from>
    <xdr:ext cx="3419403" cy="522413"/>
    <xdr:sp macro="" textlink="">
      <xdr:nvSpPr>
        <xdr:cNvPr id="14" name="吹き出し: 角を丸めた四角形 15">
          <a:extLst>
            <a:ext uri="{FF2B5EF4-FFF2-40B4-BE49-F238E27FC236}">
              <a16:creationId xmlns:a16="http://schemas.microsoft.com/office/drawing/2014/main" id="{00000000-0008-0000-1000-00000E000000}"/>
            </a:ext>
          </a:extLst>
        </xdr:cNvPr>
        <xdr:cNvSpPr/>
      </xdr:nvSpPr>
      <xdr:spPr bwMode="auto">
        <a:xfrm>
          <a:off x="8483413" y="6002135"/>
          <a:ext cx="3419403" cy="522413"/>
        </a:xfrm>
        <a:prstGeom prst="wedgeRoundRectCallout">
          <a:avLst>
            <a:gd name="adj1" fmla="val 27465"/>
            <a:gd name="adj2" fmla="val -19284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28575</xdr:colOff>
      <xdr:row>26</xdr:row>
      <xdr:rowOff>43913</xdr:rowOff>
    </xdr:from>
    <xdr:ext cx="2086160" cy="783619"/>
    <xdr:sp macro="" textlink="">
      <xdr:nvSpPr>
        <xdr:cNvPr id="15" name="吹き出し: 角を丸めた四角形 16">
          <a:extLst>
            <a:ext uri="{FF2B5EF4-FFF2-40B4-BE49-F238E27FC236}">
              <a16:creationId xmlns:a16="http://schemas.microsoft.com/office/drawing/2014/main" id="{00000000-0008-0000-1000-00000F000000}"/>
            </a:ext>
          </a:extLst>
        </xdr:cNvPr>
        <xdr:cNvSpPr/>
      </xdr:nvSpPr>
      <xdr:spPr bwMode="auto">
        <a:xfrm>
          <a:off x="12706350" y="5835113"/>
          <a:ext cx="2086160" cy="783619"/>
        </a:xfrm>
        <a:prstGeom prst="wedgeRoundRectCallout">
          <a:avLst>
            <a:gd name="adj1" fmla="val 5236"/>
            <a:gd name="adj2" fmla="val -12091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twoCellAnchor>
    <xdr:from>
      <xdr:col>15</xdr:col>
      <xdr:colOff>372408</xdr:colOff>
      <xdr:row>8</xdr:row>
      <xdr:rowOff>83296</xdr:rowOff>
    </xdr:from>
    <xdr:to>
      <xdr:col>15</xdr:col>
      <xdr:colOff>1277097</xdr:colOff>
      <xdr:row>9</xdr:row>
      <xdr:rowOff>134843</xdr:rowOff>
    </xdr:to>
    <xdr:sp macro="" textlink="">
      <xdr:nvSpPr>
        <xdr:cNvPr id="17" name="吹き出し: 角を丸めた四角形 13">
          <a:extLst>
            <a:ext uri="{FF2B5EF4-FFF2-40B4-BE49-F238E27FC236}">
              <a16:creationId xmlns:a16="http://schemas.microsoft.com/office/drawing/2014/main" id="{00000000-0008-0000-1000-000011000000}"/>
            </a:ext>
          </a:extLst>
        </xdr:cNvPr>
        <xdr:cNvSpPr/>
      </xdr:nvSpPr>
      <xdr:spPr bwMode="auto">
        <a:xfrm>
          <a:off x="14170584" y="2063002"/>
          <a:ext cx="904689" cy="268194"/>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oneCellAnchor>
    <xdr:from>
      <xdr:col>13</xdr:col>
      <xdr:colOff>672726</xdr:colOff>
      <xdr:row>8</xdr:row>
      <xdr:rowOff>160227</xdr:rowOff>
    </xdr:from>
    <xdr:ext cx="1999876" cy="522413"/>
    <xdr:sp macro="" textlink="">
      <xdr:nvSpPr>
        <xdr:cNvPr id="18" name="吹き出し: 角を丸めた四角形 12">
          <a:extLst>
            <a:ext uri="{FF2B5EF4-FFF2-40B4-BE49-F238E27FC236}">
              <a16:creationId xmlns:a16="http://schemas.microsoft.com/office/drawing/2014/main" id="{00000000-0008-0000-1000-000012000000}"/>
            </a:ext>
          </a:extLst>
        </xdr:cNvPr>
        <xdr:cNvSpPr/>
      </xdr:nvSpPr>
      <xdr:spPr bwMode="auto">
        <a:xfrm>
          <a:off x="11856197" y="2139933"/>
          <a:ext cx="1999876" cy="522413"/>
        </a:xfrm>
        <a:prstGeom prst="wedgeRoundRectCallout">
          <a:avLst>
            <a:gd name="adj1" fmla="val -27633"/>
            <a:gd name="adj2" fmla="val -9348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0</xdr:col>
      <xdr:colOff>298824</xdr:colOff>
      <xdr:row>5</xdr:row>
      <xdr:rowOff>75958</xdr:rowOff>
    </xdr:from>
    <xdr:ext cx="3352426" cy="261206"/>
    <xdr:sp macro="" textlink="">
      <xdr:nvSpPr>
        <xdr:cNvPr id="19" name="吹き出し: 角を丸めた四角形 18">
          <a:extLst>
            <a:ext uri="{FF2B5EF4-FFF2-40B4-BE49-F238E27FC236}">
              <a16:creationId xmlns:a16="http://schemas.microsoft.com/office/drawing/2014/main" id="{00000000-0008-0000-1000-000013000000}"/>
            </a:ext>
          </a:extLst>
        </xdr:cNvPr>
        <xdr:cNvSpPr/>
      </xdr:nvSpPr>
      <xdr:spPr bwMode="auto">
        <a:xfrm>
          <a:off x="298824" y="1405723"/>
          <a:ext cx="3352426"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739589</xdr:colOff>
      <xdr:row>0</xdr:row>
      <xdr:rowOff>82175</xdr:rowOff>
    </xdr:from>
    <xdr:to>
      <xdr:col>15</xdr:col>
      <xdr:colOff>1599081</xdr:colOff>
      <xdr:row>2</xdr:row>
      <xdr:rowOff>178546</xdr:rowOff>
    </xdr:to>
    <xdr:sp macro="" textlink="">
      <xdr:nvSpPr>
        <xdr:cNvPr id="20" name="四角形: 角を丸くする 11">
          <a:extLst>
            <a:ext uri="{FF2B5EF4-FFF2-40B4-BE49-F238E27FC236}">
              <a16:creationId xmlns:a16="http://schemas.microsoft.com/office/drawing/2014/main" id="{00000000-0008-0000-1000-000014000000}"/>
            </a:ext>
          </a:extLst>
        </xdr:cNvPr>
        <xdr:cNvSpPr/>
      </xdr:nvSpPr>
      <xdr:spPr>
        <a:xfrm>
          <a:off x="11990295" y="82175"/>
          <a:ext cx="3481668" cy="757518"/>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8</xdr:col>
      <xdr:colOff>179293</xdr:colOff>
      <xdr:row>3</xdr:row>
      <xdr:rowOff>14940</xdr:rowOff>
    </xdr:from>
    <xdr:to>
      <xdr:col>9</xdr:col>
      <xdr:colOff>542382</xdr:colOff>
      <xdr:row>4</xdr:row>
      <xdr:rowOff>18029</xdr:rowOff>
    </xdr:to>
    <xdr:sp macro="" textlink="">
      <xdr:nvSpPr>
        <xdr:cNvPr id="21" name="テキスト ボックス 20">
          <a:extLst>
            <a:ext uri="{FF2B5EF4-FFF2-40B4-BE49-F238E27FC236}">
              <a16:creationId xmlns:a16="http://schemas.microsoft.com/office/drawing/2014/main" id="{00000000-0008-0000-1000-000015000000}"/>
            </a:ext>
          </a:extLst>
        </xdr:cNvPr>
        <xdr:cNvSpPr txBox="1"/>
      </xdr:nvSpPr>
      <xdr:spPr>
        <a:xfrm>
          <a:off x="6017558" y="91141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9</xdr:col>
      <xdr:colOff>1811991</xdr:colOff>
      <xdr:row>3</xdr:row>
      <xdr:rowOff>13820</xdr:rowOff>
    </xdr:from>
    <xdr:to>
      <xdr:col>10</xdr:col>
      <xdr:colOff>393343</xdr:colOff>
      <xdr:row>4</xdr:row>
      <xdr:rowOff>16909</xdr:rowOff>
    </xdr:to>
    <xdr:sp macro="" textlink="">
      <xdr:nvSpPr>
        <xdr:cNvPr id="22" name="テキスト ボックス 21">
          <a:extLst>
            <a:ext uri="{FF2B5EF4-FFF2-40B4-BE49-F238E27FC236}">
              <a16:creationId xmlns:a16="http://schemas.microsoft.com/office/drawing/2014/main" id="{00000000-0008-0000-1000-000016000000}"/>
            </a:ext>
          </a:extLst>
        </xdr:cNvPr>
        <xdr:cNvSpPr txBox="1"/>
      </xdr:nvSpPr>
      <xdr:spPr>
        <a:xfrm>
          <a:off x="7863167" y="9102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9</xdr:col>
      <xdr:colOff>49306</xdr:colOff>
      <xdr:row>6</xdr:row>
      <xdr:rowOff>26520</xdr:rowOff>
    </xdr:from>
    <xdr:to>
      <xdr:col>9</xdr:col>
      <xdr:colOff>625306</xdr:colOff>
      <xdr:row>7</xdr:row>
      <xdr:rowOff>29608</xdr:rowOff>
    </xdr:to>
    <xdr:sp macro="" textlink="">
      <xdr:nvSpPr>
        <xdr:cNvPr id="26" name="テキスト ボックス 25">
          <a:extLst>
            <a:ext uri="{FF2B5EF4-FFF2-40B4-BE49-F238E27FC236}">
              <a16:creationId xmlns:a16="http://schemas.microsoft.com/office/drawing/2014/main" id="{00000000-0008-0000-1000-00001A000000}"/>
            </a:ext>
          </a:extLst>
        </xdr:cNvPr>
        <xdr:cNvSpPr txBox="1"/>
      </xdr:nvSpPr>
      <xdr:spPr>
        <a:xfrm>
          <a:off x="6100482" y="156172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11</xdr:col>
      <xdr:colOff>36233</xdr:colOff>
      <xdr:row>6</xdr:row>
      <xdr:rowOff>21290</xdr:rowOff>
    </xdr:from>
    <xdr:to>
      <xdr:col>11</xdr:col>
      <xdr:colOff>612233</xdr:colOff>
      <xdr:row>7</xdr:row>
      <xdr:rowOff>24378</xdr:rowOff>
    </xdr:to>
    <xdr:sp macro="" textlink="">
      <xdr:nvSpPr>
        <xdr:cNvPr id="27" name="テキスト ボックス 26">
          <a:extLst>
            <a:ext uri="{FF2B5EF4-FFF2-40B4-BE49-F238E27FC236}">
              <a16:creationId xmlns:a16="http://schemas.microsoft.com/office/drawing/2014/main" id="{00000000-0008-0000-1000-00001B000000}"/>
            </a:ext>
          </a:extLst>
        </xdr:cNvPr>
        <xdr:cNvSpPr txBox="1"/>
      </xdr:nvSpPr>
      <xdr:spPr>
        <a:xfrm>
          <a:off x="8552704" y="155649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endParaRPr kumimoji="1" lang="ja-JP" altLang="en-US" sz="1100">
            <a:solidFill>
              <a:srgbClr val="0070C0"/>
            </a:solidFill>
          </a:endParaRPr>
        </a:p>
      </xdr:txBody>
    </xdr:sp>
    <xdr:clientData/>
  </xdr:twoCellAnchor>
  <xdr:twoCellAnchor>
    <xdr:from>
      <xdr:col>14</xdr:col>
      <xdr:colOff>58400</xdr:colOff>
      <xdr:row>5</xdr:row>
      <xdr:rowOff>25189</xdr:rowOff>
    </xdr:from>
    <xdr:to>
      <xdr:col>14</xdr:col>
      <xdr:colOff>634400</xdr:colOff>
      <xdr:row>6</xdr:row>
      <xdr:rowOff>28277</xdr:rowOff>
    </xdr:to>
    <xdr:sp macro="" textlink="">
      <xdr:nvSpPr>
        <xdr:cNvPr id="28" name="テキスト ボックス 27">
          <a:extLst>
            <a:ext uri="{FF2B5EF4-FFF2-40B4-BE49-F238E27FC236}">
              <a16:creationId xmlns:a16="http://schemas.microsoft.com/office/drawing/2014/main" id="{00000000-0008-0000-1000-00001C000000}"/>
            </a:ext>
          </a:extLst>
        </xdr:cNvPr>
        <xdr:cNvSpPr txBox="1"/>
      </xdr:nvSpPr>
      <xdr:spPr>
        <a:xfrm>
          <a:off x="12777076" y="134748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15</xdr:col>
      <xdr:colOff>77452</xdr:colOff>
      <xdr:row>5</xdr:row>
      <xdr:rowOff>3896</xdr:rowOff>
    </xdr:from>
    <xdr:to>
      <xdr:col>15</xdr:col>
      <xdr:colOff>653452</xdr:colOff>
      <xdr:row>6</xdr:row>
      <xdr:rowOff>6984</xdr:rowOff>
    </xdr:to>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13950334" y="132619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0</xdr:col>
      <xdr:colOff>74706</xdr:colOff>
      <xdr:row>2</xdr:row>
      <xdr:rowOff>224118</xdr:rowOff>
    </xdr:from>
    <xdr:to>
      <xdr:col>0</xdr:col>
      <xdr:colOff>650706</xdr:colOff>
      <xdr:row>3</xdr:row>
      <xdr:rowOff>204794</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74706" y="8852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11</xdr:col>
      <xdr:colOff>291302</xdr:colOff>
      <xdr:row>16</xdr:row>
      <xdr:rowOff>180975</xdr:rowOff>
    </xdr:from>
    <xdr:to>
      <xdr:col>11</xdr:col>
      <xdr:colOff>867302</xdr:colOff>
      <xdr:row>17</xdr:row>
      <xdr:rowOff>184064</xdr:rowOff>
    </xdr:to>
    <xdr:sp macro="" textlink="">
      <xdr:nvSpPr>
        <xdr:cNvPr id="33" name="テキスト ボックス 32">
          <a:extLst>
            <a:ext uri="{FF2B5EF4-FFF2-40B4-BE49-F238E27FC236}">
              <a16:creationId xmlns:a16="http://schemas.microsoft.com/office/drawing/2014/main" id="{00000000-0008-0000-1000-000021000000}"/>
            </a:ext>
          </a:extLst>
        </xdr:cNvPr>
        <xdr:cNvSpPr txBox="1"/>
      </xdr:nvSpPr>
      <xdr:spPr>
        <a:xfrm>
          <a:off x="8807773" y="384529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13</xdr:col>
      <xdr:colOff>244254</xdr:colOff>
      <xdr:row>17</xdr:row>
      <xdr:rowOff>11544</xdr:rowOff>
    </xdr:from>
    <xdr:to>
      <xdr:col>13</xdr:col>
      <xdr:colOff>820254</xdr:colOff>
      <xdr:row>18</xdr:row>
      <xdr:rowOff>14632</xdr:rowOff>
    </xdr:to>
    <xdr:sp macro="" textlink="">
      <xdr:nvSpPr>
        <xdr:cNvPr id="34" name="テキスト ボックス 33">
          <a:extLst>
            <a:ext uri="{FF2B5EF4-FFF2-40B4-BE49-F238E27FC236}">
              <a16:creationId xmlns:a16="http://schemas.microsoft.com/office/drawing/2014/main" id="{00000000-0008-0000-1000-000022000000}"/>
            </a:ext>
          </a:extLst>
        </xdr:cNvPr>
        <xdr:cNvSpPr txBox="1"/>
      </xdr:nvSpPr>
      <xdr:spPr>
        <a:xfrm>
          <a:off x="11494960" y="38887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418590</xdr:colOff>
      <xdr:row>17</xdr:row>
      <xdr:rowOff>13277</xdr:rowOff>
    </xdr:from>
    <xdr:to>
      <xdr:col>14</xdr:col>
      <xdr:colOff>994590</xdr:colOff>
      <xdr:row>18</xdr:row>
      <xdr:rowOff>16365</xdr:rowOff>
    </xdr:to>
    <xdr:sp macro="" textlink="">
      <xdr:nvSpPr>
        <xdr:cNvPr id="35" name="テキスト ボックス 34">
          <a:extLst>
            <a:ext uri="{FF2B5EF4-FFF2-40B4-BE49-F238E27FC236}">
              <a16:creationId xmlns:a16="http://schemas.microsoft.com/office/drawing/2014/main" id="{00000000-0008-0000-1000-000023000000}"/>
            </a:ext>
          </a:extLst>
        </xdr:cNvPr>
        <xdr:cNvSpPr txBox="1"/>
      </xdr:nvSpPr>
      <xdr:spPr>
        <a:xfrm>
          <a:off x="13137266" y="38905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15</xdr:col>
      <xdr:colOff>769573</xdr:colOff>
      <xdr:row>25</xdr:row>
      <xdr:rowOff>3803</xdr:rowOff>
    </xdr:from>
    <xdr:to>
      <xdr:col>15</xdr:col>
      <xdr:colOff>1345573</xdr:colOff>
      <xdr:row>25</xdr:row>
      <xdr:rowOff>219803</xdr:rowOff>
    </xdr:to>
    <xdr:sp macro="" textlink="">
      <xdr:nvSpPr>
        <xdr:cNvPr id="36" name="テキスト ボックス 35">
          <a:extLst>
            <a:ext uri="{FF2B5EF4-FFF2-40B4-BE49-F238E27FC236}">
              <a16:creationId xmlns:a16="http://schemas.microsoft.com/office/drawing/2014/main" id="{00000000-0008-0000-1000-000024000000}"/>
            </a:ext>
          </a:extLst>
        </xdr:cNvPr>
        <xdr:cNvSpPr txBox="1"/>
      </xdr:nvSpPr>
      <xdr:spPr>
        <a:xfrm>
          <a:off x="14642455" y="56291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10</xdr:col>
      <xdr:colOff>32903</xdr:colOff>
      <xdr:row>18</xdr:row>
      <xdr:rowOff>196274</xdr:rowOff>
    </xdr:from>
    <xdr:to>
      <xdr:col>10</xdr:col>
      <xdr:colOff>444500</xdr:colOff>
      <xdr:row>20</xdr:row>
      <xdr:rowOff>442</xdr:rowOff>
    </xdr:to>
    <xdr:sp macro="" textlink="">
      <xdr:nvSpPr>
        <xdr:cNvPr id="37" name="テキスト ボックス 36">
          <a:extLst>
            <a:ext uri="{FF2B5EF4-FFF2-40B4-BE49-F238E27FC236}">
              <a16:creationId xmlns:a16="http://schemas.microsoft.com/office/drawing/2014/main" id="{00000000-0008-0000-1000-000025000000}"/>
            </a:ext>
          </a:extLst>
        </xdr:cNvPr>
        <xdr:cNvSpPr txBox="1"/>
      </xdr:nvSpPr>
      <xdr:spPr>
        <a:xfrm>
          <a:off x="8016585" y="4081319"/>
          <a:ext cx="411597" cy="23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10</xdr:col>
      <xdr:colOff>20782</xdr:colOff>
      <xdr:row>20</xdr:row>
      <xdr:rowOff>7947</xdr:rowOff>
    </xdr:from>
    <xdr:to>
      <xdr:col>10</xdr:col>
      <xdr:colOff>456691</xdr:colOff>
      <xdr:row>21</xdr:row>
      <xdr:rowOff>21089</xdr:rowOff>
    </xdr:to>
    <xdr:sp macro="" textlink="">
      <xdr:nvSpPr>
        <xdr:cNvPr id="38" name="テキスト ボックス 37">
          <a:extLst>
            <a:ext uri="{FF2B5EF4-FFF2-40B4-BE49-F238E27FC236}">
              <a16:creationId xmlns:a16="http://schemas.microsoft.com/office/drawing/2014/main" id="{00000000-0008-0000-1000-000026000000}"/>
            </a:ext>
          </a:extLst>
        </xdr:cNvPr>
        <xdr:cNvSpPr txBox="1"/>
      </xdr:nvSpPr>
      <xdr:spPr>
        <a:xfrm>
          <a:off x="8004464" y="4320174"/>
          <a:ext cx="435909" cy="226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10</xdr:col>
      <xdr:colOff>18253</xdr:colOff>
      <xdr:row>21</xdr:row>
      <xdr:rowOff>31917</xdr:rowOff>
    </xdr:from>
    <xdr:to>
      <xdr:col>10</xdr:col>
      <xdr:colOff>454162</xdr:colOff>
      <xdr:row>22</xdr:row>
      <xdr:rowOff>45059</xdr:rowOff>
    </xdr:to>
    <xdr:sp macro="" textlink="">
      <xdr:nvSpPr>
        <xdr:cNvPr id="39" name="テキスト ボックス 38">
          <a:extLst>
            <a:ext uri="{FF2B5EF4-FFF2-40B4-BE49-F238E27FC236}">
              <a16:creationId xmlns:a16="http://schemas.microsoft.com/office/drawing/2014/main" id="{00000000-0008-0000-1000-000027000000}"/>
            </a:ext>
          </a:extLst>
        </xdr:cNvPr>
        <xdr:cNvSpPr txBox="1"/>
      </xdr:nvSpPr>
      <xdr:spPr>
        <a:xfrm>
          <a:off x="8001935" y="4557735"/>
          <a:ext cx="435909" cy="226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10</xdr:col>
      <xdr:colOff>19407</xdr:colOff>
      <xdr:row>22</xdr:row>
      <xdr:rowOff>65975</xdr:rowOff>
    </xdr:from>
    <xdr:to>
      <xdr:col>10</xdr:col>
      <xdr:colOff>455316</xdr:colOff>
      <xdr:row>23</xdr:row>
      <xdr:rowOff>44481</xdr:rowOff>
    </xdr:to>
    <xdr:sp macro="" textlink="">
      <xdr:nvSpPr>
        <xdr:cNvPr id="40" name="テキスト ボックス 39">
          <a:extLst>
            <a:ext uri="{FF2B5EF4-FFF2-40B4-BE49-F238E27FC236}">
              <a16:creationId xmlns:a16="http://schemas.microsoft.com/office/drawing/2014/main" id="{00000000-0008-0000-1000-000028000000}"/>
            </a:ext>
          </a:extLst>
        </xdr:cNvPr>
        <xdr:cNvSpPr txBox="1"/>
      </xdr:nvSpPr>
      <xdr:spPr>
        <a:xfrm>
          <a:off x="8003089" y="4805384"/>
          <a:ext cx="435909" cy="226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10</xdr:col>
      <xdr:colOff>28864</xdr:colOff>
      <xdr:row>23</xdr:row>
      <xdr:rowOff>40409</xdr:rowOff>
    </xdr:from>
    <xdr:to>
      <xdr:col>11</xdr:col>
      <xdr:colOff>2955</xdr:colOff>
      <xdr:row>24</xdr:row>
      <xdr:rowOff>53551</xdr:rowOff>
    </xdr:to>
    <xdr:sp macro="" textlink="">
      <xdr:nvSpPr>
        <xdr:cNvPr id="41" name="テキスト ボックス 40">
          <a:extLst>
            <a:ext uri="{FF2B5EF4-FFF2-40B4-BE49-F238E27FC236}">
              <a16:creationId xmlns:a16="http://schemas.microsoft.com/office/drawing/2014/main" id="{00000000-0008-0000-1000-000029000000}"/>
            </a:ext>
          </a:extLst>
        </xdr:cNvPr>
        <xdr:cNvSpPr txBox="1"/>
      </xdr:nvSpPr>
      <xdr:spPr>
        <a:xfrm>
          <a:off x="8012546" y="5028045"/>
          <a:ext cx="435909" cy="226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ja-JP" altLang="en-US" sz="1100">
            <a:solidFill>
              <a:srgbClr val="0070C0"/>
            </a:solidFill>
          </a:endParaRPr>
        </a:p>
      </xdr:txBody>
    </xdr:sp>
    <xdr:clientData/>
  </xdr:twoCellAnchor>
  <xdr:twoCellAnchor>
    <xdr:from>
      <xdr:col>0</xdr:col>
      <xdr:colOff>103909</xdr:colOff>
      <xdr:row>11</xdr:row>
      <xdr:rowOff>9036</xdr:rowOff>
    </xdr:from>
    <xdr:to>
      <xdr:col>0</xdr:col>
      <xdr:colOff>679909</xdr:colOff>
      <xdr:row>12</xdr:row>
      <xdr:rowOff>12125</xdr:rowOff>
    </xdr:to>
    <xdr:sp macro="" textlink="">
      <xdr:nvSpPr>
        <xdr:cNvPr id="42" name="テキスト ボックス 41">
          <a:extLst>
            <a:ext uri="{FF2B5EF4-FFF2-40B4-BE49-F238E27FC236}">
              <a16:creationId xmlns:a16="http://schemas.microsoft.com/office/drawing/2014/main" id="{00000000-0008-0000-1000-00002A000000}"/>
            </a:ext>
          </a:extLst>
        </xdr:cNvPr>
        <xdr:cNvSpPr txBox="1"/>
      </xdr:nvSpPr>
      <xdr:spPr>
        <a:xfrm>
          <a:off x="103909" y="260880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115455</xdr:colOff>
      <xdr:row>12</xdr:row>
      <xdr:rowOff>19453</xdr:rowOff>
    </xdr:from>
    <xdr:to>
      <xdr:col>0</xdr:col>
      <xdr:colOff>691455</xdr:colOff>
      <xdr:row>13</xdr:row>
      <xdr:rowOff>22541</xdr:rowOff>
    </xdr:to>
    <xdr:sp macro="" textlink="">
      <xdr:nvSpPr>
        <xdr:cNvPr id="43" name="テキスト ボックス 42">
          <a:extLst>
            <a:ext uri="{FF2B5EF4-FFF2-40B4-BE49-F238E27FC236}">
              <a16:creationId xmlns:a16="http://schemas.microsoft.com/office/drawing/2014/main" id="{00000000-0008-0000-1000-00002B000000}"/>
            </a:ext>
          </a:extLst>
        </xdr:cNvPr>
        <xdr:cNvSpPr txBox="1"/>
      </xdr:nvSpPr>
      <xdr:spPr>
        <a:xfrm>
          <a:off x="115455" y="283212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110259</xdr:colOff>
      <xdr:row>13</xdr:row>
      <xdr:rowOff>7304</xdr:rowOff>
    </xdr:from>
    <xdr:to>
      <xdr:col>0</xdr:col>
      <xdr:colOff>686259</xdr:colOff>
      <xdr:row>14</xdr:row>
      <xdr:rowOff>10392</xdr:rowOff>
    </xdr:to>
    <xdr:sp macro="" textlink="">
      <xdr:nvSpPr>
        <xdr:cNvPr id="44" name="テキスト ボックス 43">
          <a:extLst>
            <a:ext uri="{FF2B5EF4-FFF2-40B4-BE49-F238E27FC236}">
              <a16:creationId xmlns:a16="http://schemas.microsoft.com/office/drawing/2014/main" id="{00000000-0008-0000-1000-00002C000000}"/>
            </a:ext>
          </a:extLst>
        </xdr:cNvPr>
        <xdr:cNvSpPr txBox="1"/>
      </xdr:nvSpPr>
      <xdr:spPr>
        <a:xfrm>
          <a:off x="110259" y="303289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15519</xdr:colOff>
      <xdr:row>14</xdr:row>
      <xdr:rowOff>175756</xdr:rowOff>
    </xdr:from>
    <xdr:to>
      <xdr:col>7</xdr:col>
      <xdr:colOff>333783</xdr:colOff>
      <xdr:row>15</xdr:row>
      <xdr:rowOff>178844</xdr:rowOff>
    </xdr:to>
    <xdr:sp macro="" textlink="">
      <xdr:nvSpPr>
        <xdr:cNvPr id="45" name="テキスト ボックス 44">
          <a:extLst>
            <a:ext uri="{FF2B5EF4-FFF2-40B4-BE49-F238E27FC236}">
              <a16:creationId xmlns:a16="http://schemas.microsoft.com/office/drawing/2014/main" id="{00000000-0008-0000-1000-00002D000000}"/>
            </a:ext>
          </a:extLst>
        </xdr:cNvPr>
        <xdr:cNvSpPr txBox="1"/>
      </xdr:nvSpPr>
      <xdr:spPr>
        <a:xfrm>
          <a:off x="4172901" y="34142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p>
        <a:p>
          <a:endParaRPr kumimoji="1" lang="ja-JP" altLang="en-US" sz="1100">
            <a:solidFill>
              <a:srgbClr val="0070C0"/>
            </a:solidFill>
          </a:endParaRPr>
        </a:p>
      </xdr:txBody>
    </xdr:sp>
    <xdr:clientData/>
  </xdr:twoCellAnchor>
  <xdr:twoCellAnchor>
    <xdr:from>
      <xdr:col>0</xdr:col>
      <xdr:colOff>110836</xdr:colOff>
      <xdr:row>18</xdr:row>
      <xdr:rowOff>10968</xdr:rowOff>
    </xdr:from>
    <xdr:to>
      <xdr:col>0</xdr:col>
      <xdr:colOff>686836</xdr:colOff>
      <xdr:row>19</xdr:row>
      <xdr:rowOff>14056</xdr:rowOff>
    </xdr:to>
    <xdr:sp macro="" textlink="">
      <xdr:nvSpPr>
        <xdr:cNvPr id="47" name="テキスト ボックス 46">
          <a:extLst>
            <a:ext uri="{FF2B5EF4-FFF2-40B4-BE49-F238E27FC236}">
              <a16:creationId xmlns:a16="http://schemas.microsoft.com/office/drawing/2014/main" id="{00000000-0008-0000-1000-00002F000000}"/>
            </a:ext>
          </a:extLst>
        </xdr:cNvPr>
        <xdr:cNvSpPr txBox="1"/>
      </xdr:nvSpPr>
      <xdr:spPr>
        <a:xfrm>
          <a:off x="110836" y="410111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6</xdr:col>
      <xdr:colOff>0</xdr:colOff>
      <xdr:row>17</xdr:row>
      <xdr:rowOff>0</xdr:rowOff>
    </xdr:from>
    <xdr:to>
      <xdr:col>7</xdr:col>
      <xdr:colOff>318264</xdr:colOff>
      <xdr:row>18</xdr:row>
      <xdr:rowOff>3088</xdr:rowOff>
    </xdr:to>
    <xdr:sp macro="" textlink="">
      <xdr:nvSpPr>
        <xdr:cNvPr id="49" name="テキスト ボックス 48">
          <a:extLst>
            <a:ext uri="{FF2B5EF4-FFF2-40B4-BE49-F238E27FC236}">
              <a16:creationId xmlns:a16="http://schemas.microsoft.com/office/drawing/2014/main" id="{00000000-0008-0000-1000-000031000000}"/>
            </a:ext>
          </a:extLst>
        </xdr:cNvPr>
        <xdr:cNvSpPr txBox="1"/>
      </xdr:nvSpPr>
      <xdr:spPr>
        <a:xfrm>
          <a:off x="4157382" y="3877235"/>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9</xdr:col>
      <xdr:colOff>0</xdr:colOff>
      <xdr:row>9</xdr:row>
      <xdr:rowOff>0</xdr:rowOff>
    </xdr:from>
    <xdr:to>
      <xdr:col>9</xdr:col>
      <xdr:colOff>576000</xdr:colOff>
      <xdr:row>10</xdr:row>
      <xdr:rowOff>3088</xdr:rowOff>
    </xdr:to>
    <xdr:sp macro="" textlink="">
      <xdr:nvSpPr>
        <xdr:cNvPr id="50" name="テキスト ボックス 49">
          <a:extLst>
            <a:ext uri="{FF2B5EF4-FFF2-40B4-BE49-F238E27FC236}">
              <a16:creationId xmlns:a16="http://schemas.microsoft.com/office/drawing/2014/main" id="{00000000-0008-0000-1000-000032000000}"/>
            </a:ext>
          </a:extLst>
        </xdr:cNvPr>
        <xdr:cNvSpPr txBox="1"/>
      </xdr:nvSpPr>
      <xdr:spPr>
        <a:xfrm>
          <a:off x="6051176" y="21739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9</xdr:col>
      <xdr:colOff>33867</xdr:colOff>
      <xdr:row>11</xdr:row>
      <xdr:rowOff>18495</xdr:rowOff>
    </xdr:from>
    <xdr:to>
      <xdr:col>9</xdr:col>
      <xdr:colOff>609867</xdr:colOff>
      <xdr:row>12</xdr:row>
      <xdr:rowOff>21584</xdr:rowOff>
    </xdr:to>
    <xdr:sp macro="" textlink="">
      <xdr:nvSpPr>
        <xdr:cNvPr id="51" name="テキスト ボックス 50">
          <a:extLst>
            <a:ext uri="{FF2B5EF4-FFF2-40B4-BE49-F238E27FC236}">
              <a16:creationId xmlns:a16="http://schemas.microsoft.com/office/drawing/2014/main" id="{00000000-0008-0000-1000-000033000000}"/>
            </a:ext>
          </a:extLst>
        </xdr:cNvPr>
        <xdr:cNvSpPr txBox="1"/>
      </xdr:nvSpPr>
      <xdr:spPr>
        <a:xfrm>
          <a:off x="6085043" y="26182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endParaRPr kumimoji="1" lang="ja-JP" altLang="en-US" sz="1100">
            <a:solidFill>
              <a:srgbClr val="0070C0"/>
            </a:solidFill>
          </a:endParaRPr>
        </a:p>
      </xdr:txBody>
    </xdr:sp>
    <xdr:clientData/>
  </xdr:twoCellAnchor>
  <xdr:twoCellAnchor>
    <xdr:from>
      <xdr:col>9</xdr:col>
      <xdr:colOff>5292</xdr:colOff>
      <xdr:row>12</xdr:row>
      <xdr:rowOff>28524</xdr:rowOff>
    </xdr:from>
    <xdr:to>
      <xdr:col>9</xdr:col>
      <xdr:colOff>581292</xdr:colOff>
      <xdr:row>13</xdr:row>
      <xdr:rowOff>31612</xdr:rowOff>
    </xdr:to>
    <xdr:sp macro="" textlink="">
      <xdr:nvSpPr>
        <xdr:cNvPr id="52" name="テキスト ボックス 51">
          <a:extLst>
            <a:ext uri="{FF2B5EF4-FFF2-40B4-BE49-F238E27FC236}">
              <a16:creationId xmlns:a16="http://schemas.microsoft.com/office/drawing/2014/main" id="{00000000-0008-0000-1000-000034000000}"/>
            </a:ext>
          </a:extLst>
        </xdr:cNvPr>
        <xdr:cNvSpPr txBox="1"/>
      </xdr:nvSpPr>
      <xdr:spPr>
        <a:xfrm>
          <a:off x="6056468" y="28412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endParaRPr kumimoji="1" lang="ja-JP" altLang="en-US" sz="1100">
            <a:solidFill>
              <a:srgbClr val="0070C0"/>
            </a:solidFill>
          </a:endParaRPr>
        </a:p>
      </xdr:txBody>
    </xdr:sp>
    <xdr:clientData/>
  </xdr:twoCellAnchor>
  <xdr:twoCellAnchor>
    <xdr:from>
      <xdr:col>9</xdr:col>
      <xdr:colOff>26458</xdr:colOff>
      <xdr:row>13</xdr:row>
      <xdr:rowOff>32514</xdr:rowOff>
    </xdr:from>
    <xdr:to>
      <xdr:col>9</xdr:col>
      <xdr:colOff>602458</xdr:colOff>
      <xdr:row>14</xdr:row>
      <xdr:rowOff>35602</xdr:rowOff>
    </xdr:to>
    <xdr:sp macro="" textlink="">
      <xdr:nvSpPr>
        <xdr:cNvPr id="53" name="テキスト ボックス 52">
          <a:extLst>
            <a:ext uri="{FF2B5EF4-FFF2-40B4-BE49-F238E27FC236}">
              <a16:creationId xmlns:a16="http://schemas.microsoft.com/office/drawing/2014/main" id="{00000000-0008-0000-1000-000035000000}"/>
            </a:ext>
          </a:extLst>
        </xdr:cNvPr>
        <xdr:cNvSpPr txBox="1"/>
      </xdr:nvSpPr>
      <xdr:spPr>
        <a:xfrm>
          <a:off x="6077634" y="305810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ja-JP" altLang="en-US" sz="1100">
            <a:solidFill>
              <a:srgbClr val="0070C0"/>
            </a:solidFill>
          </a:endParaRPr>
        </a:p>
      </xdr:txBody>
    </xdr:sp>
    <xdr:clientData/>
  </xdr:twoCellAnchor>
  <xdr:twoCellAnchor>
    <xdr:from>
      <xdr:col>9</xdr:col>
      <xdr:colOff>22225</xdr:colOff>
      <xdr:row>14</xdr:row>
      <xdr:rowOff>41485</xdr:rowOff>
    </xdr:from>
    <xdr:to>
      <xdr:col>9</xdr:col>
      <xdr:colOff>598225</xdr:colOff>
      <xdr:row>15</xdr:row>
      <xdr:rowOff>44573</xdr:rowOff>
    </xdr:to>
    <xdr:sp macro="" textlink="">
      <xdr:nvSpPr>
        <xdr:cNvPr id="54" name="テキスト ボックス 53">
          <a:extLst>
            <a:ext uri="{FF2B5EF4-FFF2-40B4-BE49-F238E27FC236}">
              <a16:creationId xmlns:a16="http://schemas.microsoft.com/office/drawing/2014/main" id="{00000000-0008-0000-1000-000036000000}"/>
            </a:ext>
          </a:extLst>
        </xdr:cNvPr>
        <xdr:cNvSpPr txBox="1"/>
      </xdr:nvSpPr>
      <xdr:spPr>
        <a:xfrm>
          <a:off x="6073401" y="32799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9</xdr:col>
      <xdr:colOff>11545</xdr:colOff>
      <xdr:row>15</xdr:row>
      <xdr:rowOff>17318</xdr:rowOff>
    </xdr:from>
    <xdr:to>
      <xdr:col>9</xdr:col>
      <xdr:colOff>587545</xdr:colOff>
      <xdr:row>16</xdr:row>
      <xdr:rowOff>20406</xdr:rowOff>
    </xdr:to>
    <xdr:sp macro="" textlink="">
      <xdr:nvSpPr>
        <xdr:cNvPr id="60" name="テキスト ボックス 59">
          <a:extLst>
            <a:ext uri="{FF2B5EF4-FFF2-40B4-BE49-F238E27FC236}">
              <a16:creationId xmlns:a16="http://schemas.microsoft.com/office/drawing/2014/main" id="{00000000-0008-0000-1000-00003C000000}"/>
            </a:ext>
          </a:extLst>
        </xdr:cNvPr>
        <xdr:cNvSpPr txBox="1"/>
      </xdr:nvSpPr>
      <xdr:spPr>
        <a:xfrm>
          <a:off x="6062721" y="346873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212913</xdr:colOff>
      <xdr:row>29</xdr:row>
      <xdr:rowOff>179295</xdr:rowOff>
    </xdr:from>
    <xdr:to>
      <xdr:col>16</xdr:col>
      <xdr:colOff>113181</xdr:colOff>
      <xdr:row>31</xdr:row>
      <xdr:rowOff>51549</xdr:rowOff>
    </xdr:to>
    <xdr:sp macro="" textlink="">
      <xdr:nvSpPr>
        <xdr:cNvPr id="46" name="吹き出し: 角を丸めた四角形 15">
          <a:extLst>
            <a:ext uri="{FF2B5EF4-FFF2-40B4-BE49-F238E27FC236}">
              <a16:creationId xmlns:a16="http://schemas.microsoft.com/office/drawing/2014/main" id="{00000000-0008-0000-1000-00002E000000}"/>
            </a:ext>
          </a:extLst>
        </xdr:cNvPr>
        <xdr:cNvSpPr/>
      </xdr:nvSpPr>
      <xdr:spPr bwMode="auto">
        <a:xfrm>
          <a:off x="12931589" y="6745942"/>
          <a:ext cx="2656916" cy="342901"/>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一般的な請求書で扱う項目名称を使用</a:t>
          </a:r>
        </a:p>
      </xdr:txBody>
    </xdr:sp>
    <xdr:clientData/>
  </xdr:twoCellAnchor>
  <xdr:twoCellAnchor>
    <xdr:from>
      <xdr:col>13</xdr:col>
      <xdr:colOff>776150</xdr:colOff>
      <xdr:row>25</xdr:row>
      <xdr:rowOff>3803</xdr:rowOff>
    </xdr:from>
    <xdr:to>
      <xdr:col>13</xdr:col>
      <xdr:colOff>1352150</xdr:colOff>
      <xdr:row>25</xdr:row>
      <xdr:rowOff>219803</xdr:rowOff>
    </xdr:to>
    <xdr:sp macro="" textlink="">
      <xdr:nvSpPr>
        <xdr:cNvPr id="48" name="テキスト ボックス 47">
          <a:extLst>
            <a:ext uri="{FF2B5EF4-FFF2-40B4-BE49-F238E27FC236}">
              <a16:creationId xmlns:a16="http://schemas.microsoft.com/office/drawing/2014/main" id="{00000000-0008-0000-1000-000030000000}"/>
            </a:ext>
          </a:extLst>
        </xdr:cNvPr>
        <xdr:cNvSpPr txBox="1"/>
      </xdr:nvSpPr>
      <xdr:spPr>
        <a:xfrm>
          <a:off x="12026856" y="56291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p>
        <a:p>
          <a:endParaRPr kumimoji="1" lang="ja-JP" altLang="en-US" sz="1100">
            <a:solidFill>
              <a:srgbClr val="0070C0"/>
            </a:solidFill>
          </a:endParaRPr>
        </a:p>
      </xdr:txBody>
    </xdr:sp>
    <xdr:clientData/>
  </xdr:twoCellAnchor>
  <xdr:twoCellAnchor>
    <xdr:from>
      <xdr:col>14</xdr:col>
      <xdr:colOff>534623</xdr:colOff>
      <xdr:row>25</xdr:row>
      <xdr:rowOff>3803</xdr:rowOff>
    </xdr:from>
    <xdr:to>
      <xdr:col>14</xdr:col>
      <xdr:colOff>1110623</xdr:colOff>
      <xdr:row>25</xdr:row>
      <xdr:rowOff>219803</xdr:rowOff>
    </xdr:to>
    <xdr:sp macro="" textlink="">
      <xdr:nvSpPr>
        <xdr:cNvPr id="55" name="テキスト ボックス 54">
          <a:extLst>
            <a:ext uri="{FF2B5EF4-FFF2-40B4-BE49-F238E27FC236}">
              <a16:creationId xmlns:a16="http://schemas.microsoft.com/office/drawing/2014/main" id="{00000000-0008-0000-1000-000037000000}"/>
            </a:ext>
          </a:extLst>
        </xdr:cNvPr>
        <xdr:cNvSpPr txBox="1"/>
      </xdr:nvSpPr>
      <xdr:spPr>
        <a:xfrm>
          <a:off x="13253299" y="56291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ja-JP" altLang="en-US" sz="1100">
            <a:solidFill>
              <a:srgbClr val="0070C0"/>
            </a:solidFill>
          </a:endParaRPr>
        </a:p>
      </xdr:txBody>
    </xdr:sp>
    <xdr:clientData/>
  </xdr:twoCellAnchor>
  <xdr:twoCellAnchor>
    <xdr:from>
      <xdr:col>0</xdr:col>
      <xdr:colOff>124239</xdr:colOff>
      <xdr:row>10</xdr:row>
      <xdr:rowOff>8834</xdr:rowOff>
    </xdr:from>
    <xdr:to>
      <xdr:col>0</xdr:col>
      <xdr:colOff>700239</xdr:colOff>
      <xdr:row>11</xdr:row>
      <xdr:rowOff>11922</xdr:rowOff>
    </xdr:to>
    <xdr:sp macro="" textlink="">
      <xdr:nvSpPr>
        <xdr:cNvPr id="56" name="テキスト ボックス 55">
          <a:extLst>
            <a:ext uri="{FF2B5EF4-FFF2-40B4-BE49-F238E27FC236}">
              <a16:creationId xmlns:a16="http://schemas.microsoft.com/office/drawing/2014/main" id="{00000000-0008-0000-1000-000038000000}"/>
            </a:ext>
          </a:extLst>
        </xdr:cNvPr>
        <xdr:cNvSpPr txBox="1"/>
      </xdr:nvSpPr>
      <xdr:spPr>
        <a:xfrm>
          <a:off x="124239" y="23956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xdr:txBody>
    </xdr:sp>
    <xdr:clientData/>
  </xdr:twoCellAnchor>
  <xdr:twoCellAnchor>
    <xdr:from>
      <xdr:col>9</xdr:col>
      <xdr:colOff>46936</xdr:colOff>
      <xdr:row>10</xdr:row>
      <xdr:rowOff>8834</xdr:rowOff>
    </xdr:from>
    <xdr:to>
      <xdr:col>9</xdr:col>
      <xdr:colOff>622936</xdr:colOff>
      <xdr:row>11</xdr:row>
      <xdr:rowOff>11922</xdr:rowOff>
    </xdr:to>
    <xdr:sp macro="" textlink="">
      <xdr:nvSpPr>
        <xdr:cNvPr id="57" name="テキスト ボックス 56">
          <a:extLst>
            <a:ext uri="{FF2B5EF4-FFF2-40B4-BE49-F238E27FC236}">
              <a16:creationId xmlns:a16="http://schemas.microsoft.com/office/drawing/2014/main" id="{00000000-0008-0000-1000-000039000000}"/>
            </a:ext>
          </a:extLst>
        </xdr:cNvPr>
        <xdr:cNvSpPr txBox="1"/>
      </xdr:nvSpPr>
      <xdr:spPr>
        <a:xfrm>
          <a:off x="6098112" y="23956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xdr:txBody>
    </xdr:sp>
    <xdr:clientData/>
  </xdr:twoCellAnchor>
  <xdr:twoCellAnchor>
    <xdr:from>
      <xdr:col>12</xdr:col>
      <xdr:colOff>457199</xdr:colOff>
      <xdr:row>16</xdr:row>
      <xdr:rowOff>180975</xdr:rowOff>
    </xdr:from>
    <xdr:to>
      <xdr:col>12</xdr:col>
      <xdr:colOff>1033199</xdr:colOff>
      <xdr:row>17</xdr:row>
      <xdr:rowOff>184064</xdr:rowOff>
    </xdr:to>
    <xdr:sp macro="" textlink="">
      <xdr:nvSpPr>
        <xdr:cNvPr id="58" name="テキスト ボックス 57">
          <a:extLst>
            <a:ext uri="{FF2B5EF4-FFF2-40B4-BE49-F238E27FC236}">
              <a16:creationId xmlns:a16="http://schemas.microsoft.com/office/drawing/2014/main" id="{00000000-0008-0000-1000-00003A000000}"/>
            </a:ext>
          </a:extLst>
        </xdr:cNvPr>
        <xdr:cNvSpPr txBox="1"/>
      </xdr:nvSpPr>
      <xdr:spPr>
        <a:xfrm>
          <a:off x="10340787" y="384529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X1366</a:t>
          </a:r>
          <a:endParaRPr kumimoji="1" lang="ja-JP" altLang="en-US" sz="1100">
            <a:solidFill>
              <a:srgbClr val="0070C0"/>
            </a:solidFill>
          </a:endParaRPr>
        </a:p>
      </xdr:txBody>
    </xdr:sp>
    <xdr:clientData/>
  </xdr:twoCellAnchor>
  <xdr:twoCellAnchor>
    <xdr:from>
      <xdr:col>3</xdr:col>
      <xdr:colOff>78272</xdr:colOff>
      <xdr:row>14</xdr:row>
      <xdr:rowOff>182480</xdr:rowOff>
    </xdr:from>
    <xdr:to>
      <xdr:col>5</xdr:col>
      <xdr:colOff>116390</xdr:colOff>
      <xdr:row>15</xdr:row>
      <xdr:rowOff>185568</xdr:rowOff>
    </xdr:to>
    <xdr:sp macro="" textlink="">
      <xdr:nvSpPr>
        <xdr:cNvPr id="59" name="テキスト ボックス 58">
          <a:extLst>
            <a:ext uri="{FF2B5EF4-FFF2-40B4-BE49-F238E27FC236}">
              <a16:creationId xmlns:a16="http://schemas.microsoft.com/office/drawing/2014/main" id="{00000000-0008-0000-1000-00003B000000}"/>
            </a:ext>
          </a:extLst>
        </xdr:cNvPr>
        <xdr:cNvSpPr txBox="1"/>
      </xdr:nvSpPr>
      <xdr:spPr>
        <a:xfrm>
          <a:off x="3047831" y="342098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a:t>
          </a:r>
        </a:p>
        <a:p>
          <a:endParaRPr kumimoji="1" lang="ja-JP" altLang="en-US" sz="1100">
            <a:solidFill>
              <a:srgbClr val="0070C0"/>
            </a:solidFill>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11</xdr:col>
      <xdr:colOff>18490</xdr:colOff>
      <xdr:row>27</xdr:row>
      <xdr:rowOff>3177</xdr:rowOff>
    </xdr:from>
    <xdr:ext cx="3293150" cy="522413"/>
    <xdr:sp macro="" textlink="">
      <xdr:nvSpPr>
        <xdr:cNvPr id="17" name="吹き出し: 角を丸めた四角形 15">
          <a:extLst>
            <a:ext uri="{FF2B5EF4-FFF2-40B4-BE49-F238E27FC236}">
              <a16:creationId xmlns:a16="http://schemas.microsoft.com/office/drawing/2014/main" id="{00000000-0008-0000-1100-000011000000}"/>
            </a:ext>
          </a:extLst>
        </xdr:cNvPr>
        <xdr:cNvSpPr/>
      </xdr:nvSpPr>
      <xdr:spPr bwMode="auto">
        <a:xfrm>
          <a:off x="8371915" y="6032502"/>
          <a:ext cx="3293150" cy="522413"/>
        </a:xfrm>
        <a:prstGeom prst="wedgeRoundRectCallout">
          <a:avLst>
            <a:gd name="adj1" fmla="val 31532"/>
            <a:gd name="adj2" fmla="val -23604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14</xdr:col>
      <xdr:colOff>85725</xdr:colOff>
      <xdr:row>26</xdr:row>
      <xdr:rowOff>168</xdr:rowOff>
    </xdr:from>
    <xdr:ext cx="2088775" cy="783619"/>
    <xdr:sp macro="" textlink="">
      <xdr:nvSpPr>
        <xdr:cNvPr id="18" name="吹き出し: 角を丸めた四角形 16">
          <a:extLst>
            <a:ext uri="{FF2B5EF4-FFF2-40B4-BE49-F238E27FC236}">
              <a16:creationId xmlns:a16="http://schemas.microsoft.com/office/drawing/2014/main" id="{00000000-0008-0000-1100-000012000000}"/>
            </a:ext>
          </a:extLst>
        </xdr:cNvPr>
        <xdr:cNvSpPr/>
      </xdr:nvSpPr>
      <xdr:spPr bwMode="auto">
        <a:xfrm>
          <a:off x="12630150" y="5791368"/>
          <a:ext cx="2088775" cy="783619"/>
        </a:xfrm>
        <a:prstGeom prst="wedgeRoundRectCallout">
          <a:avLst>
            <a:gd name="adj1" fmla="val 5192"/>
            <a:gd name="adj2" fmla="val -11677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15</xdr:col>
      <xdr:colOff>322356</xdr:colOff>
      <xdr:row>8</xdr:row>
      <xdr:rowOff>32123</xdr:rowOff>
    </xdr:from>
    <xdr:ext cx="904689" cy="268941"/>
    <xdr:sp macro="" textlink="">
      <xdr:nvSpPr>
        <xdr:cNvPr id="20" name="吹き出し: 角を丸めた四角形 13">
          <a:extLst>
            <a:ext uri="{FF2B5EF4-FFF2-40B4-BE49-F238E27FC236}">
              <a16:creationId xmlns:a16="http://schemas.microsoft.com/office/drawing/2014/main" id="{00000000-0008-0000-1100-000014000000}"/>
            </a:ext>
          </a:extLst>
        </xdr:cNvPr>
        <xdr:cNvSpPr/>
      </xdr:nvSpPr>
      <xdr:spPr bwMode="auto">
        <a:xfrm>
          <a:off x="13993532" y="2011829"/>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13</xdr:col>
      <xdr:colOff>621179</xdr:colOff>
      <xdr:row>8</xdr:row>
      <xdr:rowOff>109801</xdr:rowOff>
    </xdr:from>
    <xdr:ext cx="1994274" cy="522413"/>
    <xdr:sp macro="" textlink="">
      <xdr:nvSpPr>
        <xdr:cNvPr id="21" name="吹き出し: 角を丸めた四角形 12">
          <a:extLst>
            <a:ext uri="{FF2B5EF4-FFF2-40B4-BE49-F238E27FC236}">
              <a16:creationId xmlns:a16="http://schemas.microsoft.com/office/drawing/2014/main" id="{00000000-0008-0000-1100-000015000000}"/>
            </a:ext>
          </a:extLst>
        </xdr:cNvPr>
        <xdr:cNvSpPr/>
      </xdr:nvSpPr>
      <xdr:spPr bwMode="auto">
        <a:xfrm>
          <a:off x="11677650" y="2089507"/>
          <a:ext cx="1994274" cy="522413"/>
        </a:xfrm>
        <a:prstGeom prst="wedgeRoundRectCallout">
          <a:avLst>
            <a:gd name="adj1" fmla="val -27633"/>
            <a:gd name="adj2" fmla="val -9348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0</xdr:col>
      <xdr:colOff>361950</xdr:colOff>
      <xdr:row>5</xdr:row>
      <xdr:rowOff>56535</xdr:rowOff>
    </xdr:from>
    <xdr:ext cx="3243729" cy="261206"/>
    <xdr:sp macro="" textlink="">
      <xdr:nvSpPr>
        <xdr:cNvPr id="22" name="吹き出し: 角を丸めた四角形 21">
          <a:extLst>
            <a:ext uri="{FF2B5EF4-FFF2-40B4-BE49-F238E27FC236}">
              <a16:creationId xmlns:a16="http://schemas.microsoft.com/office/drawing/2014/main" id="{00000000-0008-0000-1100-000016000000}"/>
            </a:ext>
          </a:extLst>
        </xdr:cNvPr>
        <xdr:cNvSpPr/>
      </xdr:nvSpPr>
      <xdr:spPr bwMode="auto">
        <a:xfrm>
          <a:off x="361950" y="1386300"/>
          <a:ext cx="3243729"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1115786</xdr:colOff>
      <xdr:row>0</xdr:row>
      <xdr:rowOff>55861</xdr:rowOff>
    </xdr:from>
    <xdr:to>
      <xdr:col>15</xdr:col>
      <xdr:colOff>1578429</xdr:colOff>
      <xdr:row>2</xdr:row>
      <xdr:rowOff>150364</xdr:rowOff>
    </xdr:to>
    <xdr:sp macro="" textlink="">
      <xdr:nvSpPr>
        <xdr:cNvPr id="23" name="四角形: 角を丸くする 11">
          <a:extLst>
            <a:ext uri="{FF2B5EF4-FFF2-40B4-BE49-F238E27FC236}">
              <a16:creationId xmlns:a16="http://schemas.microsoft.com/office/drawing/2014/main" id="{00000000-0008-0000-1100-000017000000}"/>
            </a:ext>
          </a:extLst>
        </xdr:cNvPr>
        <xdr:cNvSpPr/>
      </xdr:nvSpPr>
      <xdr:spPr>
        <a:xfrm>
          <a:off x="10817679" y="55861"/>
          <a:ext cx="3279321" cy="761253"/>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9</xdr:col>
      <xdr:colOff>13555</xdr:colOff>
      <xdr:row>3</xdr:row>
      <xdr:rowOff>31499</xdr:rowOff>
    </xdr:from>
    <xdr:to>
      <xdr:col>9</xdr:col>
      <xdr:colOff>589555</xdr:colOff>
      <xdr:row>4</xdr:row>
      <xdr:rowOff>37949</xdr:rowOff>
    </xdr:to>
    <xdr:sp macro="" textlink="">
      <xdr:nvSpPr>
        <xdr:cNvPr id="30" name="テキスト ボックス 29">
          <a:extLst>
            <a:ext uri="{FF2B5EF4-FFF2-40B4-BE49-F238E27FC236}">
              <a16:creationId xmlns:a16="http://schemas.microsoft.com/office/drawing/2014/main" id="{00000000-0008-0000-1100-00001E000000}"/>
            </a:ext>
          </a:extLst>
        </xdr:cNvPr>
        <xdr:cNvSpPr txBox="1"/>
      </xdr:nvSpPr>
      <xdr:spPr>
        <a:xfrm>
          <a:off x="5928580" y="92684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144457</xdr:colOff>
      <xdr:row>3</xdr:row>
      <xdr:rowOff>14654</xdr:rowOff>
    </xdr:from>
    <xdr:to>
      <xdr:col>11</xdr:col>
      <xdr:colOff>272782</xdr:colOff>
      <xdr:row>4</xdr:row>
      <xdr:rowOff>21104</xdr:rowOff>
    </xdr:to>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8050207" y="91000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9</xdr:col>
      <xdr:colOff>101156</xdr:colOff>
      <xdr:row>6</xdr:row>
      <xdr:rowOff>19544</xdr:rowOff>
    </xdr:from>
    <xdr:to>
      <xdr:col>9</xdr:col>
      <xdr:colOff>677156</xdr:colOff>
      <xdr:row>7</xdr:row>
      <xdr:rowOff>25994</xdr:rowOff>
    </xdr:to>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6016181" y="15435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10</xdr:col>
      <xdr:colOff>161797</xdr:colOff>
      <xdr:row>6</xdr:row>
      <xdr:rowOff>9430</xdr:rowOff>
    </xdr:from>
    <xdr:to>
      <xdr:col>11</xdr:col>
      <xdr:colOff>290122</xdr:colOff>
      <xdr:row>7</xdr:row>
      <xdr:rowOff>15880</xdr:rowOff>
    </xdr:to>
    <xdr:sp macro="" textlink="">
      <xdr:nvSpPr>
        <xdr:cNvPr id="36" name="テキスト ボックス 35">
          <a:extLst>
            <a:ext uri="{FF2B5EF4-FFF2-40B4-BE49-F238E27FC236}">
              <a16:creationId xmlns:a16="http://schemas.microsoft.com/office/drawing/2014/main" id="{00000000-0008-0000-1100-000024000000}"/>
            </a:ext>
          </a:extLst>
        </xdr:cNvPr>
        <xdr:cNvSpPr txBox="1"/>
      </xdr:nvSpPr>
      <xdr:spPr>
        <a:xfrm>
          <a:off x="8067547" y="153343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endParaRPr kumimoji="1" lang="ja-JP" altLang="en-US" sz="1100">
            <a:solidFill>
              <a:srgbClr val="0070C0"/>
            </a:solidFill>
          </a:endParaRPr>
        </a:p>
      </xdr:txBody>
    </xdr:sp>
    <xdr:clientData/>
  </xdr:twoCellAnchor>
  <xdr:twoCellAnchor>
    <xdr:from>
      <xdr:col>13</xdr:col>
      <xdr:colOff>1185620</xdr:colOff>
      <xdr:row>5</xdr:row>
      <xdr:rowOff>1093</xdr:rowOff>
    </xdr:from>
    <xdr:to>
      <xdr:col>14</xdr:col>
      <xdr:colOff>294770</xdr:colOff>
      <xdr:row>6</xdr:row>
      <xdr:rowOff>7543</xdr:rowOff>
    </xdr:to>
    <xdr:sp macro="" textlink="">
      <xdr:nvSpPr>
        <xdr:cNvPr id="37" name="テキスト ボックス 36">
          <a:extLst>
            <a:ext uri="{FF2B5EF4-FFF2-40B4-BE49-F238E27FC236}">
              <a16:creationId xmlns:a16="http://schemas.microsoft.com/office/drawing/2014/main" id="{00000000-0008-0000-1100-000025000000}"/>
            </a:ext>
          </a:extLst>
        </xdr:cNvPr>
        <xdr:cNvSpPr txBox="1"/>
      </xdr:nvSpPr>
      <xdr:spPr>
        <a:xfrm>
          <a:off x="12263195" y="131554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14</xdr:col>
      <xdr:colOff>1148230</xdr:colOff>
      <xdr:row>4</xdr:row>
      <xdr:rowOff>186764</xdr:rowOff>
    </xdr:from>
    <xdr:to>
      <xdr:col>15</xdr:col>
      <xdr:colOff>571705</xdr:colOff>
      <xdr:row>5</xdr:row>
      <xdr:rowOff>193214</xdr:rowOff>
    </xdr:to>
    <xdr:sp macro="" textlink="">
      <xdr:nvSpPr>
        <xdr:cNvPr id="38" name="テキスト ボックス 37">
          <a:extLst>
            <a:ext uri="{FF2B5EF4-FFF2-40B4-BE49-F238E27FC236}">
              <a16:creationId xmlns:a16="http://schemas.microsoft.com/office/drawing/2014/main" id="{00000000-0008-0000-1100-000026000000}"/>
            </a:ext>
          </a:extLst>
        </xdr:cNvPr>
        <xdr:cNvSpPr txBox="1"/>
      </xdr:nvSpPr>
      <xdr:spPr>
        <a:xfrm>
          <a:off x="13692655" y="129166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0</xdr:col>
      <xdr:colOff>77882</xdr:colOff>
      <xdr:row>2</xdr:row>
      <xdr:rowOff>32799</xdr:rowOff>
    </xdr:from>
    <xdr:to>
      <xdr:col>1</xdr:col>
      <xdr:colOff>53807</xdr:colOff>
      <xdr:row>3</xdr:row>
      <xdr:rowOff>10674</xdr:rowOff>
    </xdr:to>
    <xdr:sp macro="" textlink="">
      <xdr:nvSpPr>
        <xdr:cNvPr id="39" name="テキスト ボックス 38">
          <a:extLst>
            <a:ext uri="{FF2B5EF4-FFF2-40B4-BE49-F238E27FC236}">
              <a16:creationId xmlns:a16="http://schemas.microsoft.com/office/drawing/2014/main" id="{00000000-0008-0000-1100-000027000000}"/>
            </a:ext>
          </a:extLst>
        </xdr:cNvPr>
        <xdr:cNvSpPr txBox="1"/>
      </xdr:nvSpPr>
      <xdr:spPr>
        <a:xfrm>
          <a:off x="77882" y="6900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11</xdr:col>
      <xdr:colOff>368263</xdr:colOff>
      <xdr:row>16</xdr:row>
      <xdr:rowOff>202395</xdr:rowOff>
    </xdr:from>
    <xdr:to>
      <xdr:col>11</xdr:col>
      <xdr:colOff>944263</xdr:colOff>
      <xdr:row>17</xdr:row>
      <xdr:rowOff>208845</xdr:rowOff>
    </xdr:to>
    <xdr:sp macro="" textlink="">
      <xdr:nvSpPr>
        <xdr:cNvPr id="40" name="テキスト ボックス 39">
          <a:extLst>
            <a:ext uri="{FF2B5EF4-FFF2-40B4-BE49-F238E27FC236}">
              <a16:creationId xmlns:a16="http://schemas.microsoft.com/office/drawing/2014/main" id="{00000000-0008-0000-1100-000028000000}"/>
            </a:ext>
          </a:extLst>
        </xdr:cNvPr>
        <xdr:cNvSpPr txBox="1"/>
      </xdr:nvSpPr>
      <xdr:spPr>
        <a:xfrm>
          <a:off x="8721688" y="382189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13</xdr:col>
      <xdr:colOff>329409</xdr:colOff>
      <xdr:row>17</xdr:row>
      <xdr:rowOff>1016</xdr:rowOff>
    </xdr:from>
    <xdr:to>
      <xdr:col>13</xdr:col>
      <xdr:colOff>905409</xdr:colOff>
      <xdr:row>18</xdr:row>
      <xdr:rowOff>7466</xdr:rowOff>
    </xdr:to>
    <xdr:sp macro="" textlink="">
      <xdr:nvSpPr>
        <xdr:cNvPr id="41" name="テキスト ボックス 40">
          <a:extLst>
            <a:ext uri="{FF2B5EF4-FFF2-40B4-BE49-F238E27FC236}">
              <a16:creationId xmlns:a16="http://schemas.microsoft.com/office/drawing/2014/main" id="{00000000-0008-0000-1100-000029000000}"/>
            </a:ext>
          </a:extLst>
        </xdr:cNvPr>
        <xdr:cNvSpPr txBox="1"/>
      </xdr:nvSpPr>
      <xdr:spPr>
        <a:xfrm>
          <a:off x="11406984" y="383006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424258</xdr:colOff>
      <xdr:row>16</xdr:row>
      <xdr:rowOff>207903</xdr:rowOff>
    </xdr:from>
    <xdr:to>
      <xdr:col>14</xdr:col>
      <xdr:colOff>1000258</xdr:colOff>
      <xdr:row>18</xdr:row>
      <xdr:rowOff>4803</xdr:rowOff>
    </xdr:to>
    <xdr:sp macro="" textlink="">
      <xdr:nvSpPr>
        <xdr:cNvPr id="42" name="テキスト ボックス 41">
          <a:extLst>
            <a:ext uri="{FF2B5EF4-FFF2-40B4-BE49-F238E27FC236}">
              <a16:creationId xmlns:a16="http://schemas.microsoft.com/office/drawing/2014/main" id="{00000000-0008-0000-1100-00002A000000}"/>
            </a:ext>
          </a:extLst>
        </xdr:cNvPr>
        <xdr:cNvSpPr txBox="1"/>
      </xdr:nvSpPr>
      <xdr:spPr>
        <a:xfrm>
          <a:off x="12968683" y="382740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9</xdr:col>
      <xdr:colOff>1894724</xdr:colOff>
      <xdr:row>18</xdr:row>
      <xdr:rowOff>161192</xdr:rowOff>
    </xdr:from>
    <xdr:to>
      <xdr:col>10</xdr:col>
      <xdr:colOff>400539</xdr:colOff>
      <xdr:row>19</xdr:row>
      <xdr:rowOff>205725</xdr:rowOff>
    </xdr:to>
    <xdr:sp macro="" textlink="">
      <xdr:nvSpPr>
        <xdr:cNvPr id="44" name="テキスト ボックス 43">
          <a:extLst>
            <a:ext uri="{FF2B5EF4-FFF2-40B4-BE49-F238E27FC236}">
              <a16:creationId xmlns:a16="http://schemas.microsoft.com/office/drawing/2014/main" id="{00000000-0008-0000-1100-00002C000000}"/>
            </a:ext>
          </a:extLst>
        </xdr:cNvPr>
        <xdr:cNvSpPr txBox="1"/>
      </xdr:nvSpPr>
      <xdr:spPr>
        <a:xfrm>
          <a:off x="7800224" y="4064000"/>
          <a:ext cx="493853" cy="2594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1907026</xdr:colOff>
      <xdr:row>19</xdr:row>
      <xdr:rowOff>200270</xdr:rowOff>
    </xdr:from>
    <xdr:to>
      <xdr:col>10</xdr:col>
      <xdr:colOff>395654</xdr:colOff>
      <xdr:row>21</xdr:row>
      <xdr:rowOff>5234</xdr:rowOff>
    </xdr:to>
    <xdr:sp macro="" textlink="">
      <xdr:nvSpPr>
        <xdr:cNvPr id="45" name="テキスト ボックス 44">
          <a:extLst>
            <a:ext uri="{FF2B5EF4-FFF2-40B4-BE49-F238E27FC236}">
              <a16:creationId xmlns:a16="http://schemas.microsoft.com/office/drawing/2014/main" id="{00000000-0008-0000-1100-00002D000000}"/>
            </a:ext>
          </a:extLst>
        </xdr:cNvPr>
        <xdr:cNvSpPr txBox="1"/>
      </xdr:nvSpPr>
      <xdr:spPr>
        <a:xfrm>
          <a:off x="7812526" y="4318001"/>
          <a:ext cx="476666" cy="234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1889844</xdr:colOff>
      <xdr:row>20</xdr:row>
      <xdr:rowOff>195384</xdr:rowOff>
    </xdr:from>
    <xdr:to>
      <xdr:col>10</xdr:col>
      <xdr:colOff>405424</xdr:colOff>
      <xdr:row>22</xdr:row>
      <xdr:rowOff>574</xdr:rowOff>
    </xdr:to>
    <xdr:sp macro="" textlink="">
      <xdr:nvSpPr>
        <xdr:cNvPr id="46" name="テキスト ボックス 45">
          <a:extLst>
            <a:ext uri="{FF2B5EF4-FFF2-40B4-BE49-F238E27FC236}">
              <a16:creationId xmlns:a16="http://schemas.microsoft.com/office/drawing/2014/main" id="{00000000-0008-0000-1100-00002E000000}"/>
            </a:ext>
          </a:extLst>
        </xdr:cNvPr>
        <xdr:cNvSpPr txBox="1"/>
      </xdr:nvSpPr>
      <xdr:spPr>
        <a:xfrm>
          <a:off x="7828962" y="4711355"/>
          <a:ext cx="510227" cy="231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1886113</xdr:colOff>
      <xdr:row>22</xdr:row>
      <xdr:rowOff>19538</xdr:rowOff>
    </xdr:from>
    <xdr:to>
      <xdr:col>10</xdr:col>
      <xdr:colOff>420077</xdr:colOff>
      <xdr:row>22</xdr:row>
      <xdr:rowOff>241327</xdr:rowOff>
    </xdr:to>
    <xdr:sp macro="" textlink="">
      <xdr:nvSpPr>
        <xdr:cNvPr id="47" name="テキスト ボックス 46">
          <a:extLst>
            <a:ext uri="{FF2B5EF4-FFF2-40B4-BE49-F238E27FC236}">
              <a16:creationId xmlns:a16="http://schemas.microsoft.com/office/drawing/2014/main" id="{00000000-0008-0000-1100-00002F000000}"/>
            </a:ext>
          </a:extLst>
        </xdr:cNvPr>
        <xdr:cNvSpPr txBox="1"/>
      </xdr:nvSpPr>
      <xdr:spPr>
        <a:xfrm>
          <a:off x="7791613" y="4782038"/>
          <a:ext cx="522002" cy="22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1910224</xdr:colOff>
      <xdr:row>23</xdr:row>
      <xdr:rowOff>9770</xdr:rowOff>
    </xdr:from>
    <xdr:to>
      <xdr:col>10</xdr:col>
      <xdr:colOff>400539</xdr:colOff>
      <xdr:row>24</xdr:row>
      <xdr:rowOff>4835</xdr:rowOff>
    </xdr:to>
    <xdr:sp macro="" textlink="">
      <xdr:nvSpPr>
        <xdr:cNvPr id="48" name="テキスト ボックス 47">
          <a:extLst>
            <a:ext uri="{FF2B5EF4-FFF2-40B4-BE49-F238E27FC236}">
              <a16:creationId xmlns:a16="http://schemas.microsoft.com/office/drawing/2014/main" id="{00000000-0008-0000-1100-000030000000}"/>
            </a:ext>
          </a:extLst>
        </xdr:cNvPr>
        <xdr:cNvSpPr txBox="1"/>
      </xdr:nvSpPr>
      <xdr:spPr>
        <a:xfrm>
          <a:off x="7815724" y="5021385"/>
          <a:ext cx="478353" cy="2099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ja-JP" altLang="en-US" sz="1100">
            <a:solidFill>
              <a:srgbClr val="0070C0"/>
            </a:solidFill>
          </a:endParaRPr>
        </a:p>
      </xdr:txBody>
    </xdr:sp>
    <xdr:clientData/>
  </xdr:twoCellAnchor>
  <xdr:twoCellAnchor>
    <xdr:from>
      <xdr:col>0</xdr:col>
      <xdr:colOff>0</xdr:colOff>
      <xdr:row>11</xdr:row>
      <xdr:rowOff>50312</xdr:rowOff>
    </xdr:from>
    <xdr:to>
      <xdr:col>0</xdr:col>
      <xdr:colOff>576000</xdr:colOff>
      <xdr:row>12</xdr:row>
      <xdr:rowOff>56762</xdr:rowOff>
    </xdr:to>
    <xdr:sp macro="" textlink="">
      <xdr:nvSpPr>
        <xdr:cNvPr id="49" name="テキスト ボックス 48">
          <a:extLst>
            <a:ext uri="{FF2B5EF4-FFF2-40B4-BE49-F238E27FC236}">
              <a16:creationId xmlns:a16="http://schemas.microsoft.com/office/drawing/2014/main" id="{00000000-0008-0000-1100-000031000000}"/>
            </a:ext>
          </a:extLst>
        </xdr:cNvPr>
        <xdr:cNvSpPr txBox="1"/>
      </xdr:nvSpPr>
      <xdr:spPr>
        <a:xfrm>
          <a:off x="0" y="262206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14654</xdr:colOff>
      <xdr:row>12</xdr:row>
      <xdr:rowOff>21004</xdr:rowOff>
    </xdr:from>
    <xdr:to>
      <xdr:col>0</xdr:col>
      <xdr:colOff>590654</xdr:colOff>
      <xdr:row>13</xdr:row>
      <xdr:rowOff>27454</xdr:rowOff>
    </xdr:to>
    <xdr:sp macro="" textlink="">
      <xdr:nvSpPr>
        <xdr:cNvPr id="50" name="テキスト ボックス 49">
          <a:extLst>
            <a:ext uri="{FF2B5EF4-FFF2-40B4-BE49-F238E27FC236}">
              <a16:creationId xmlns:a16="http://schemas.microsoft.com/office/drawing/2014/main" id="{00000000-0008-0000-1100-000032000000}"/>
            </a:ext>
          </a:extLst>
        </xdr:cNvPr>
        <xdr:cNvSpPr txBox="1"/>
      </xdr:nvSpPr>
      <xdr:spPr>
        <a:xfrm>
          <a:off x="14654" y="280230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14654</xdr:colOff>
      <xdr:row>13</xdr:row>
      <xdr:rowOff>11235</xdr:rowOff>
    </xdr:from>
    <xdr:to>
      <xdr:col>0</xdr:col>
      <xdr:colOff>590654</xdr:colOff>
      <xdr:row>14</xdr:row>
      <xdr:rowOff>17685</xdr:rowOff>
    </xdr:to>
    <xdr:sp macro="" textlink="">
      <xdr:nvSpPr>
        <xdr:cNvPr id="51" name="テキスト ボックス 50">
          <a:extLst>
            <a:ext uri="{FF2B5EF4-FFF2-40B4-BE49-F238E27FC236}">
              <a16:creationId xmlns:a16="http://schemas.microsoft.com/office/drawing/2014/main" id="{00000000-0008-0000-1100-000033000000}"/>
            </a:ext>
          </a:extLst>
        </xdr:cNvPr>
        <xdr:cNvSpPr txBox="1"/>
      </xdr:nvSpPr>
      <xdr:spPr>
        <a:xfrm>
          <a:off x="14654" y="30020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0</xdr:col>
      <xdr:colOff>0</xdr:colOff>
      <xdr:row>14</xdr:row>
      <xdr:rowOff>6350</xdr:rowOff>
    </xdr:from>
    <xdr:to>
      <xdr:col>0</xdr:col>
      <xdr:colOff>576000</xdr:colOff>
      <xdr:row>15</xdr:row>
      <xdr:rowOff>12800</xdr:rowOff>
    </xdr:to>
    <xdr:sp macro="" textlink="">
      <xdr:nvSpPr>
        <xdr:cNvPr id="52" name="テキスト ボックス 51">
          <a:extLst>
            <a:ext uri="{FF2B5EF4-FFF2-40B4-BE49-F238E27FC236}">
              <a16:creationId xmlns:a16="http://schemas.microsoft.com/office/drawing/2014/main" id="{00000000-0008-0000-1100-000034000000}"/>
            </a:ext>
          </a:extLst>
        </xdr:cNvPr>
        <xdr:cNvSpPr txBox="1"/>
      </xdr:nvSpPr>
      <xdr:spPr>
        <a:xfrm>
          <a:off x="0" y="32067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p>
        <a:p>
          <a:endParaRPr kumimoji="1" lang="ja-JP" altLang="en-US" sz="1100">
            <a:solidFill>
              <a:srgbClr val="0070C0"/>
            </a:solidFill>
          </a:endParaRPr>
        </a:p>
      </xdr:txBody>
    </xdr:sp>
    <xdr:clientData/>
  </xdr:twoCellAnchor>
  <xdr:twoCellAnchor>
    <xdr:from>
      <xdr:col>0</xdr:col>
      <xdr:colOff>26360</xdr:colOff>
      <xdr:row>18</xdr:row>
      <xdr:rowOff>4884</xdr:rowOff>
    </xdr:from>
    <xdr:to>
      <xdr:col>1</xdr:col>
      <xdr:colOff>2285</xdr:colOff>
      <xdr:row>19</xdr:row>
      <xdr:rowOff>11334</xdr:rowOff>
    </xdr:to>
    <xdr:sp macro="" textlink="">
      <xdr:nvSpPr>
        <xdr:cNvPr id="53" name="テキスト ボックス 52">
          <a:extLst>
            <a:ext uri="{FF2B5EF4-FFF2-40B4-BE49-F238E27FC236}">
              <a16:creationId xmlns:a16="http://schemas.microsoft.com/office/drawing/2014/main" id="{00000000-0008-0000-1100-000035000000}"/>
            </a:ext>
          </a:extLst>
        </xdr:cNvPr>
        <xdr:cNvSpPr txBox="1"/>
      </xdr:nvSpPr>
      <xdr:spPr>
        <a:xfrm>
          <a:off x="26360" y="404348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4</xdr:col>
      <xdr:colOff>254415</xdr:colOff>
      <xdr:row>17</xdr:row>
      <xdr:rowOff>195384</xdr:rowOff>
    </xdr:from>
    <xdr:to>
      <xdr:col>5</xdr:col>
      <xdr:colOff>573240</xdr:colOff>
      <xdr:row>18</xdr:row>
      <xdr:rowOff>201834</xdr:rowOff>
    </xdr:to>
    <xdr:sp macro="" textlink="">
      <xdr:nvSpPr>
        <xdr:cNvPr id="55" name="テキスト ボックス 54">
          <a:extLst>
            <a:ext uri="{FF2B5EF4-FFF2-40B4-BE49-F238E27FC236}">
              <a16:creationId xmlns:a16="http://schemas.microsoft.com/office/drawing/2014/main" id="{00000000-0008-0000-1100-000037000000}"/>
            </a:ext>
          </a:extLst>
        </xdr:cNvPr>
        <xdr:cNvSpPr txBox="1"/>
      </xdr:nvSpPr>
      <xdr:spPr>
        <a:xfrm>
          <a:off x="3378615" y="4024434"/>
          <a:ext cx="576000" cy="216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9</xdr:col>
      <xdr:colOff>0</xdr:colOff>
      <xdr:row>9</xdr:row>
      <xdr:rowOff>0</xdr:rowOff>
    </xdr:from>
    <xdr:to>
      <xdr:col>9</xdr:col>
      <xdr:colOff>576000</xdr:colOff>
      <xdr:row>10</xdr:row>
      <xdr:rowOff>6450</xdr:rowOff>
    </xdr:to>
    <xdr:sp macro="" textlink="">
      <xdr:nvSpPr>
        <xdr:cNvPr id="122" name="テキスト ボックス 121">
          <a:extLst>
            <a:ext uri="{FF2B5EF4-FFF2-40B4-BE49-F238E27FC236}">
              <a16:creationId xmlns:a16="http://schemas.microsoft.com/office/drawing/2014/main" id="{00000000-0008-0000-1100-00007A000000}"/>
            </a:ext>
          </a:extLst>
        </xdr:cNvPr>
        <xdr:cNvSpPr txBox="1"/>
      </xdr:nvSpPr>
      <xdr:spPr>
        <a:xfrm>
          <a:off x="5915025" y="21526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9</xdr:col>
      <xdr:colOff>33867</xdr:colOff>
      <xdr:row>11</xdr:row>
      <xdr:rowOff>17163</xdr:rowOff>
    </xdr:from>
    <xdr:to>
      <xdr:col>9</xdr:col>
      <xdr:colOff>609867</xdr:colOff>
      <xdr:row>12</xdr:row>
      <xdr:rowOff>23613</xdr:rowOff>
    </xdr:to>
    <xdr:sp macro="" textlink="">
      <xdr:nvSpPr>
        <xdr:cNvPr id="123" name="テキスト ボックス 122">
          <a:extLst>
            <a:ext uri="{FF2B5EF4-FFF2-40B4-BE49-F238E27FC236}">
              <a16:creationId xmlns:a16="http://schemas.microsoft.com/office/drawing/2014/main" id="{00000000-0008-0000-1100-00007B000000}"/>
            </a:ext>
          </a:extLst>
        </xdr:cNvPr>
        <xdr:cNvSpPr txBox="1"/>
      </xdr:nvSpPr>
      <xdr:spPr>
        <a:xfrm>
          <a:off x="5948892" y="258891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endParaRPr kumimoji="1" lang="ja-JP" altLang="en-US" sz="1100">
            <a:solidFill>
              <a:srgbClr val="0070C0"/>
            </a:solidFill>
          </a:endParaRPr>
        </a:p>
      </xdr:txBody>
    </xdr:sp>
    <xdr:clientData/>
  </xdr:twoCellAnchor>
  <xdr:twoCellAnchor>
    <xdr:from>
      <xdr:col>9</xdr:col>
      <xdr:colOff>5292</xdr:colOff>
      <xdr:row>12</xdr:row>
      <xdr:rowOff>25860</xdr:rowOff>
    </xdr:from>
    <xdr:to>
      <xdr:col>9</xdr:col>
      <xdr:colOff>581292</xdr:colOff>
      <xdr:row>13</xdr:row>
      <xdr:rowOff>32310</xdr:rowOff>
    </xdr:to>
    <xdr:sp macro="" textlink="">
      <xdr:nvSpPr>
        <xdr:cNvPr id="124" name="テキスト ボックス 123">
          <a:extLst>
            <a:ext uri="{FF2B5EF4-FFF2-40B4-BE49-F238E27FC236}">
              <a16:creationId xmlns:a16="http://schemas.microsoft.com/office/drawing/2014/main" id="{00000000-0008-0000-1100-00007C000000}"/>
            </a:ext>
          </a:extLst>
        </xdr:cNvPr>
        <xdr:cNvSpPr txBox="1"/>
      </xdr:nvSpPr>
      <xdr:spPr>
        <a:xfrm>
          <a:off x="5920317" y="28071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endParaRPr kumimoji="1" lang="ja-JP" altLang="en-US" sz="1100">
            <a:solidFill>
              <a:srgbClr val="0070C0"/>
            </a:solidFill>
          </a:endParaRPr>
        </a:p>
      </xdr:txBody>
    </xdr:sp>
    <xdr:clientData/>
  </xdr:twoCellAnchor>
  <xdr:twoCellAnchor>
    <xdr:from>
      <xdr:col>9</xdr:col>
      <xdr:colOff>26458</xdr:colOff>
      <xdr:row>13</xdr:row>
      <xdr:rowOff>28518</xdr:rowOff>
    </xdr:from>
    <xdr:to>
      <xdr:col>9</xdr:col>
      <xdr:colOff>602458</xdr:colOff>
      <xdr:row>14</xdr:row>
      <xdr:rowOff>34968</xdr:rowOff>
    </xdr:to>
    <xdr:sp macro="" textlink="">
      <xdr:nvSpPr>
        <xdr:cNvPr id="125" name="テキスト ボックス 124">
          <a:extLst>
            <a:ext uri="{FF2B5EF4-FFF2-40B4-BE49-F238E27FC236}">
              <a16:creationId xmlns:a16="http://schemas.microsoft.com/office/drawing/2014/main" id="{00000000-0008-0000-1100-00007D000000}"/>
            </a:ext>
          </a:extLst>
        </xdr:cNvPr>
        <xdr:cNvSpPr txBox="1"/>
      </xdr:nvSpPr>
      <xdr:spPr>
        <a:xfrm>
          <a:off x="5941483" y="30193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ja-JP" altLang="en-US" sz="1100">
            <a:solidFill>
              <a:srgbClr val="0070C0"/>
            </a:solidFill>
          </a:endParaRPr>
        </a:p>
      </xdr:txBody>
    </xdr:sp>
    <xdr:clientData/>
  </xdr:twoCellAnchor>
  <xdr:twoCellAnchor>
    <xdr:from>
      <xdr:col>9</xdr:col>
      <xdr:colOff>22225</xdr:colOff>
      <xdr:row>14</xdr:row>
      <xdr:rowOff>36157</xdr:rowOff>
    </xdr:from>
    <xdr:to>
      <xdr:col>9</xdr:col>
      <xdr:colOff>598225</xdr:colOff>
      <xdr:row>15</xdr:row>
      <xdr:rowOff>42607</xdr:rowOff>
    </xdr:to>
    <xdr:sp macro="" textlink="">
      <xdr:nvSpPr>
        <xdr:cNvPr id="126" name="テキスト ボックス 125">
          <a:extLst>
            <a:ext uri="{FF2B5EF4-FFF2-40B4-BE49-F238E27FC236}">
              <a16:creationId xmlns:a16="http://schemas.microsoft.com/office/drawing/2014/main" id="{00000000-0008-0000-1100-00007E000000}"/>
            </a:ext>
          </a:extLst>
        </xdr:cNvPr>
        <xdr:cNvSpPr txBox="1"/>
      </xdr:nvSpPr>
      <xdr:spPr>
        <a:xfrm>
          <a:off x="5937250" y="323655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9</xdr:col>
      <xdr:colOff>11545</xdr:colOff>
      <xdr:row>15</xdr:row>
      <xdr:rowOff>10658</xdr:rowOff>
    </xdr:from>
    <xdr:to>
      <xdr:col>9</xdr:col>
      <xdr:colOff>587545</xdr:colOff>
      <xdr:row>16</xdr:row>
      <xdr:rowOff>17108</xdr:rowOff>
    </xdr:to>
    <xdr:sp macro="" textlink="">
      <xdr:nvSpPr>
        <xdr:cNvPr id="127" name="テキスト ボックス 126">
          <a:extLst>
            <a:ext uri="{FF2B5EF4-FFF2-40B4-BE49-F238E27FC236}">
              <a16:creationId xmlns:a16="http://schemas.microsoft.com/office/drawing/2014/main" id="{00000000-0008-0000-1100-00007F000000}"/>
            </a:ext>
          </a:extLst>
        </xdr:cNvPr>
        <xdr:cNvSpPr txBox="1"/>
      </xdr:nvSpPr>
      <xdr:spPr>
        <a:xfrm>
          <a:off x="5926570" y="34206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13</xdr:col>
      <xdr:colOff>1367118</xdr:colOff>
      <xdr:row>29</xdr:row>
      <xdr:rowOff>168089</xdr:rowOff>
    </xdr:from>
    <xdr:to>
      <xdr:col>16</xdr:col>
      <xdr:colOff>101975</xdr:colOff>
      <xdr:row>31</xdr:row>
      <xdr:rowOff>40343</xdr:rowOff>
    </xdr:to>
    <xdr:sp macro="" textlink="">
      <xdr:nvSpPr>
        <xdr:cNvPr id="54" name="吹き出し: 角を丸めた四角形 15">
          <a:extLst>
            <a:ext uri="{FF2B5EF4-FFF2-40B4-BE49-F238E27FC236}">
              <a16:creationId xmlns:a16="http://schemas.microsoft.com/office/drawing/2014/main" id="{00000000-0008-0000-1100-000036000000}"/>
            </a:ext>
          </a:extLst>
        </xdr:cNvPr>
        <xdr:cNvSpPr/>
      </xdr:nvSpPr>
      <xdr:spPr bwMode="auto">
        <a:xfrm>
          <a:off x="12483353" y="6734736"/>
          <a:ext cx="2959475" cy="342901"/>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一般的な請求書で扱う項目名称を使用</a:t>
          </a:r>
        </a:p>
      </xdr:txBody>
    </xdr:sp>
    <xdr:clientData/>
  </xdr:twoCellAnchor>
  <xdr:twoCellAnchor>
    <xdr:from>
      <xdr:col>15</xdr:col>
      <xdr:colOff>838947</xdr:colOff>
      <xdr:row>25</xdr:row>
      <xdr:rowOff>22412</xdr:rowOff>
    </xdr:from>
    <xdr:to>
      <xdr:col>15</xdr:col>
      <xdr:colOff>1414947</xdr:colOff>
      <xdr:row>26</xdr:row>
      <xdr:rowOff>287</xdr:rowOff>
    </xdr:to>
    <xdr:sp macro="" textlink="">
      <xdr:nvSpPr>
        <xdr:cNvPr id="59" name="テキスト ボックス 58">
          <a:extLst>
            <a:ext uri="{FF2B5EF4-FFF2-40B4-BE49-F238E27FC236}">
              <a16:creationId xmlns:a16="http://schemas.microsoft.com/office/drawing/2014/main" id="{00000000-0008-0000-1100-00003B000000}"/>
            </a:ext>
          </a:extLst>
        </xdr:cNvPr>
        <xdr:cNvSpPr txBox="1"/>
      </xdr:nvSpPr>
      <xdr:spPr>
        <a:xfrm>
          <a:off x="14535897" y="55754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13</xdr:col>
      <xdr:colOff>694765</xdr:colOff>
      <xdr:row>24</xdr:row>
      <xdr:rowOff>212912</xdr:rowOff>
    </xdr:from>
    <xdr:to>
      <xdr:col>13</xdr:col>
      <xdr:colOff>1270765</xdr:colOff>
      <xdr:row>25</xdr:row>
      <xdr:rowOff>209837</xdr:rowOff>
    </xdr:to>
    <xdr:sp macro="" textlink="">
      <xdr:nvSpPr>
        <xdr:cNvPr id="60" name="テキスト ボックス 59">
          <a:extLst>
            <a:ext uri="{FF2B5EF4-FFF2-40B4-BE49-F238E27FC236}">
              <a16:creationId xmlns:a16="http://schemas.microsoft.com/office/drawing/2014/main" id="{00000000-0008-0000-1100-00003C000000}"/>
            </a:ext>
          </a:extLst>
        </xdr:cNvPr>
        <xdr:cNvSpPr txBox="1"/>
      </xdr:nvSpPr>
      <xdr:spPr>
        <a:xfrm>
          <a:off x="11772340" y="55469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p>
        <a:p>
          <a:endParaRPr kumimoji="1" lang="ja-JP" altLang="en-US" sz="1100">
            <a:solidFill>
              <a:srgbClr val="0070C0"/>
            </a:solidFill>
          </a:endParaRPr>
        </a:p>
      </xdr:txBody>
    </xdr:sp>
    <xdr:clientData/>
  </xdr:twoCellAnchor>
  <xdr:twoCellAnchor>
    <xdr:from>
      <xdr:col>14</xdr:col>
      <xdr:colOff>413497</xdr:colOff>
      <xdr:row>25</xdr:row>
      <xdr:rowOff>22412</xdr:rowOff>
    </xdr:from>
    <xdr:to>
      <xdr:col>14</xdr:col>
      <xdr:colOff>989497</xdr:colOff>
      <xdr:row>26</xdr:row>
      <xdr:rowOff>287</xdr:rowOff>
    </xdr:to>
    <xdr:sp macro="" textlink="">
      <xdr:nvSpPr>
        <xdr:cNvPr id="61" name="テキスト ボックス 60">
          <a:extLst>
            <a:ext uri="{FF2B5EF4-FFF2-40B4-BE49-F238E27FC236}">
              <a16:creationId xmlns:a16="http://schemas.microsoft.com/office/drawing/2014/main" id="{00000000-0008-0000-1100-00003D000000}"/>
            </a:ext>
          </a:extLst>
        </xdr:cNvPr>
        <xdr:cNvSpPr txBox="1"/>
      </xdr:nvSpPr>
      <xdr:spPr>
        <a:xfrm>
          <a:off x="12957922" y="55754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ja-JP" altLang="en-US" sz="1100">
            <a:solidFill>
              <a:srgbClr val="0070C0"/>
            </a:solidFill>
          </a:endParaRPr>
        </a:p>
      </xdr:txBody>
    </xdr:sp>
    <xdr:clientData/>
  </xdr:twoCellAnchor>
  <xdr:twoCellAnchor>
    <xdr:from>
      <xdr:col>9</xdr:col>
      <xdr:colOff>9939</xdr:colOff>
      <xdr:row>10</xdr:row>
      <xdr:rowOff>8834</xdr:rowOff>
    </xdr:from>
    <xdr:to>
      <xdr:col>9</xdr:col>
      <xdr:colOff>585939</xdr:colOff>
      <xdr:row>11</xdr:row>
      <xdr:rowOff>15284</xdr:rowOff>
    </xdr:to>
    <xdr:sp macro="" textlink="">
      <xdr:nvSpPr>
        <xdr:cNvPr id="56" name="テキスト ボックス 55">
          <a:extLst>
            <a:ext uri="{FF2B5EF4-FFF2-40B4-BE49-F238E27FC236}">
              <a16:creationId xmlns:a16="http://schemas.microsoft.com/office/drawing/2014/main" id="{00000000-0008-0000-1100-000038000000}"/>
            </a:ext>
          </a:extLst>
        </xdr:cNvPr>
        <xdr:cNvSpPr txBox="1"/>
      </xdr:nvSpPr>
      <xdr:spPr>
        <a:xfrm>
          <a:off x="5924964" y="237103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xdr:txBody>
    </xdr:sp>
    <xdr:clientData/>
  </xdr:twoCellAnchor>
  <xdr:twoCellAnchor>
    <xdr:from>
      <xdr:col>0</xdr:col>
      <xdr:colOff>0</xdr:colOff>
      <xdr:row>10</xdr:row>
      <xdr:rowOff>21248</xdr:rowOff>
    </xdr:from>
    <xdr:to>
      <xdr:col>0</xdr:col>
      <xdr:colOff>576000</xdr:colOff>
      <xdr:row>11</xdr:row>
      <xdr:rowOff>27698</xdr:rowOff>
    </xdr:to>
    <xdr:sp macro="" textlink="">
      <xdr:nvSpPr>
        <xdr:cNvPr id="57" name="テキスト ボックス 56">
          <a:extLst>
            <a:ext uri="{FF2B5EF4-FFF2-40B4-BE49-F238E27FC236}">
              <a16:creationId xmlns:a16="http://schemas.microsoft.com/office/drawing/2014/main" id="{00000000-0008-0000-1100-000039000000}"/>
            </a:ext>
          </a:extLst>
        </xdr:cNvPr>
        <xdr:cNvSpPr txBox="1"/>
      </xdr:nvSpPr>
      <xdr:spPr>
        <a:xfrm>
          <a:off x="0" y="238344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xdr:txBody>
    </xdr:sp>
    <xdr:clientData/>
  </xdr:twoCellAnchor>
  <xdr:twoCellAnchor>
    <xdr:from>
      <xdr:col>12</xdr:col>
      <xdr:colOff>323850</xdr:colOff>
      <xdr:row>17</xdr:row>
      <xdr:rowOff>9525</xdr:rowOff>
    </xdr:from>
    <xdr:to>
      <xdr:col>12</xdr:col>
      <xdr:colOff>899850</xdr:colOff>
      <xdr:row>18</xdr:row>
      <xdr:rowOff>15975</xdr:rowOff>
    </xdr:to>
    <xdr:sp macro="" textlink="">
      <xdr:nvSpPr>
        <xdr:cNvPr id="58" name="テキスト ボックス 57">
          <a:extLst>
            <a:ext uri="{FF2B5EF4-FFF2-40B4-BE49-F238E27FC236}">
              <a16:creationId xmlns:a16="http://schemas.microsoft.com/office/drawing/2014/main" id="{00000000-0008-0000-1100-00003A000000}"/>
            </a:ext>
          </a:extLst>
        </xdr:cNvPr>
        <xdr:cNvSpPr txBox="1"/>
      </xdr:nvSpPr>
      <xdr:spPr>
        <a:xfrm>
          <a:off x="10039350" y="38385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X1366</a:t>
          </a:r>
          <a:endParaRPr kumimoji="1" lang="ja-JP" altLang="en-US" sz="1100">
            <a:solidFill>
              <a:srgbClr val="0070C0"/>
            </a:solidFill>
          </a:endParaRPr>
        </a:p>
      </xdr:txBody>
    </xdr:sp>
    <xdr:clientData/>
  </xdr:twoCellAnchor>
  <xdr:twoCellAnchor>
    <xdr:from>
      <xdr:col>3</xdr:col>
      <xdr:colOff>78272</xdr:colOff>
      <xdr:row>14</xdr:row>
      <xdr:rowOff>182480</xdr:rowOff>
    </xdr:from>
    <xdr:to>
      <xdr:col>5</xdr:col>
      <xdr:colOff>116390</xdr:colOff>
      <xdr:row>15</xdr:row>
      <xdr:rowOff>185568</xdr:rowOff>
    </xdr:to>
    <xdr:sp macro="" textlink="">
      <xdr:nvSpPr>
        <xdr:cNvPr id="62" name="テキスト ボックス 61">
          <a:extLst>
            <a:ext uri="{FF2B5EF4-FFF2-40B4-BE49-F238E27FC236}">
              <a16:creationId xmlns:a16="http://schemas.microsoft.com/office/drawing/2014/main" id="{00000000-0008-0000-1100-00003E000000}"/>
            </a:ext>
          </a:extLst>
        </xdr:cNvPr>
        <xdr:cNvSpPr txBox="1"/>
      </xdr:nvSpPr>
      <xdr:spPr>
        <a:xfrm>
          <a:off x="3040547" y="3382880"/>
          <a:ext cx="571518" cy="212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a:t>
          </a:r>
        </a:p>
        <a:p>
          <a:endParaRPr kumimoji="1" lang="ja-JP" altLang="en-US" sz="1100">
            <a:solidFill>
              <a:srgbClr val="0070C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194235</xdr:colOff>
      <xdr:row>5</xdr:row>
      <xdr:rowOff>108456</xdr:rowOff>
    </xdr:from>
    <xdr:ext cx="2974788" cy="261206"/>
    <xdr:sp macro="" textlink="">
      <xdr:nvSpPr>
        <xdr:cNvPr id="2" name="吹き出し: 角を丸めた四角形 17">
          <a:extLst>
            <a:ext uri="{FF2B5EF4-FFF2-40B4-BE49-F238E27FC236}">
              <a16:creationId xmlns:a16="http://schemas.microsoft.com/office/drawing/2014/main" id="{00000000-0008-0000-0100-000002000000}"/>
            </a:ext>
          </a:extLst>
        </xdr:cNvPr>
        <xdr:cNvSpPr/>
      </xdr:nvSpPr>
      <xdr:spPr bwMode="auto">
        <a:xfrm>
          <a:off x="2794560" y="1527681"/>
          <a:ext cx="2974788" cy="261206"/>
        </a:xfrm>
        <a:prstGeom prst="wedgeRoundRectCallout">
          <a:avLst>
            <a:gd name="adj1" fmla="val -56752"/>
            <a:gd name="adj2" fmla="val 917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1</xdr:col>
      <xdr:colOff>14941</xdr:colOff>
      <xdr:row>34</xdr:row>
      <xdr:rowOff>143009</xdr:rowOff>
    </xdr:from>
    <xdr:ext cx="8439096" cy="2009587"/>
    <xdr:sp macro="" textlink="">
      <xdr:nvSpPr>
        <xdr:cNvPr id="3" name="吹き出し: 角を丸めた四角形 15">
          <a:extLst>
            <a:ext uri="{FF2B5EF4-FFF2-40B4-BE49-F238E27FC236}">
              <a16:creationId xmlns:a16="http://schemas.microsoft.com/office/drawing/2014/main" id="{00000000-0008-0000-0100-000003000000}"/>
            </a:ext>
          </a:extLst>
        </xdr:cNvPr>
        <xdr:cNvSpPr/>
      </xdr:nvSpPr>
      <xdr:spPr bwMode="auto">
        <a:xfrm>
          <a:off x="900766" y="8458334"/>
          <a:ext cx="8439096" cy="2009587"/>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spAutoFit/>
        </a:bodyPr>
        <a:lstStyle/>
        <a:p>
          <a:pPr lvl="0"/>
          <a:r>
            <a:rPr lang="ja-JP" altLang="en-US" sz="1100">
              <a:solidFill>
                <a:sysClr val="windowText" lastClr="000000"/>
              </a:solidFill>
              <a:effectLst/>
              <a:latin typeface="+mn-lt"/>
              <a:ea typeface="+mn-ea"/>
              <a:cs typeface="+mn-cs"/>
            </a:rPr>
            <a:t>左記</a:t>
          </a:r>
          <a:r>
            <a:rPr lang="ja-JP" altLang="ja-JP" sz="1100">
              <a:effectLst/>
              <a:latin typeface="+mn-lt"/>
              <a:ea typeface="+mn-ea"/>
              <a:cs typeface="+mn-cs"/>
            </a:rPr>
            <a:t>は④⑤の補足である。左記</a:t>
          </a:r>
          <a:r>
            <a:rPr lang="ja-JP" altLang="en-US" sz="1100">
              <a:solidFill>
                <a:sysClr val="windowText" lastClr="000000"/>
              </a:solidFill>
              <a:effectLst/>
              <a:latin typeface="+mn-lt"/>
              <a:ea typeface="+mn-ea"/>
              <a:cs typeface="+mn-cs"/>
            </a:rPr>
            <a:t>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en-US" altLang="ja-JP" sz="1100">
              <a:effectLst/>
              <a:latin typeface="+mn-lt"/>
              <a:ea typeface="+mn-ea"/>
              <a:cs typeface="+mn-cs"/>
            </a:rPr>
            <a:t>X57</a:t>
          </a:r>
          <a:r>
            <a:rPr lang="ja-JP" altLang="ja-JP"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oneCellAnchor>
  <xdr:twoCellAnchor>
    <xdr:from>
      <xdr:col>5</xdr:col>
      <xdr:colOff>107866</xdr:colOff>
      <xdr:row>32</xdr:row>
      <xdr:rowOff>72572</xdr:rowOff>
    </xdr:from>
    <xdr:to>
      <xdr:col>10</xdr:col>
      <xdr:colOff>402078</xdr:colOff>
      <xdr:row>34</xdr:row>
      <xdr:rowOff>143009</xdr:rowOff>
    </xdr:to>
    <xdr:cxnSp macro="">
      <xdr:nvCxnSpPr>
        <xdr:cNvPr id="4" name="直線矢印コネクタ 3">
          <a:extLst>
            <a:ext uri="{FF2B5EF4-FFF2-40B4-BE49-F238E27FC236}">
              <a16:creationId xmlns:a16="http://schemas.microsoft.com/office/drawing/2014/main" id="{00000000-0008-0000-0100-000004000000}"/>
            </a:ext>
          </a:extLst>
        </xdr:cNvPr>
        <xdr:cNvCxnSpPr>
          <a:cxnSpLocks/>
          <a:stCxn id="3" idx="0"/>
          <a:endCxn id="8" idx="2"/>
        </xdr:cNvCxnSpPr>
      </xdr:nvCxnSpPr>
      <xdr:spPr>
        <a:xfrm flipH="1" flipV="1">
          <a:off x="2708191" y="7911647"/>
          <a:ext cx="2437337" cy="546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31750</xdr:colOff>
      <xdr:row>0</xdr:row>
      <xdr:rowOff>57150</xdr:rowOff>
    </xdr:from>
    <xdr:ext cx="3301859" cy="759759"/>
    <xdr:sp macro="" textlink="">
      <xdr:nvSpPr>
        <xdr:cNvPr id="5" name="四角形: 角を丸くする 11">
          <a:extLst>
            <a:ext uri="{FF2B5EF4-FFF2-40B4-BE49-F238E27FC236}">
              <a16:creationId xmlns:a16="http://schemas.microsoft.com/office/drawing/2014/main" id="{00000000-0008-0000-0100-000005000000}"/>
            </a:ext>
          </a:extLst>
        </xdr:cNvPr>
        <xdr:cNvSpPr/>
      </xdr:nvSpPr>
      <xdr:spPr>
        <a:xfrm>
          <a:off x="12823825" y="57150"/>
          <a:ext cx="3301859" cy="759759"/>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oneCellAnchor>
    <xdr:from>
      <xdr:col>29</xdr:col>
      <xdr:colOff>53318</xdr:colOff>
      <xdr:row>5</xdr:row>
      <xdr:rowOff>74471</xdr:rowOff>
    </xdr:from>
    <xdr:ext cx="908425" cy="261206"/>
    <xdr:sp macro="" textlink="">
      <xdr:nvSpPr>
        <xdr:cNvPr id="6" name="吹き出し: 角を丸めた四角形 13">
          <a:extLst>
            <a:ext uri="{FF2B5EF4-FFF2-40B4-BE49-F238E27FC236}">
              <a16:creationId xmlns:a16="http://schemas.microsoft.com/office/drawing/2014/main" id="{00000000-0008-0000-0100-000006000000}"/>
            </a:ext>
          </a:extLst>
        </xdr:cNvPr>
        <xdr:cNvSpPr/>
      </xdr:nvSpPr>
      <xdr:spPr bwMode="auto">
        <a:xfrm>
          <a:off x="13702643" y="1493696"/>
          <a:ext cx="908425" cy="261206"/>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25</xdr:col>
      <xdr:colOff>32042</xdr:colOff>
      <xdr:row>38</xdr:row>
      <xdr:rowOff>90015</xdr:rowOff>
    </xdr:from>
    <xdr:ext cx="2097076" cy="783619"/>
    <xdr:sp macro="" textlink="">
      <xdr:nvSpPr>
        <xdr:cNvPr id="7" name="吹き出し: 角を丸めた四角形 33">
          <a:extLst>
            <a:ext uri="{FF2B5EF4-FFF2-40B4-BE49-F238E27FC236}">
              <a16:creationId xmlns:a16="http://schemas.microsoft.com/office/drawing/2014/main" id="{00000000-0008-0000-0100-000007000000}"/>
            </a:ext>
          </a:extLst>
        </xdr:cNvPr>
        <xdr:cNvSpPr/>
      </xdr:nvSpPr>
      <xdr:spPr bwMode="auto">
        <a:xfrm>
          <a:off x="11966867" y="9357840"/>
          <a:ext cx="2097076" cy="783619"/>
        </a:xfrm>
        <a:prstGeom prst="wedgeRoundRectCallout">
          <a:avLst>
            <a:gd name="adj1" fmla="val 2544"/>
            <a:gd name="adj2" fmla="val -9814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twoCellAnchor>
    <xdr:from>
      <xdr:col>1</xdr:col>
      <xdr:colOff>27214</xdr:colOff>
      <xdr:row>29</xdr:row>
      <xdr:rowOff>99786</xdr:rowOff>
    </xdr:from>
    <xdr:to>
      <xdr:col>9</xdr:col>
      <xdr:colOff>188518</xdr:colOff>
      <xdr:row>32</xdr:row>
      <xdr:rowOff>72572</xdr:rowOff>
    </xdr:to>
    <xdr:sp macro="" textlink="">
      <xdr:nvSpPr>
        <xdr:cNvPr id="8" name="吹き出し: 角を丸めた四角形 4">
          <a:extLst>
            <a:ext uri="{FF2B5EF4-FFF2-40B4-BE49-F238E27FC236}">
              <a16:creationId xmlns:a16="http://schemas.microsoft.com/office/drawing/2014/main" id="{00000000-0008-0000-0100-000008000000}"/>
            </a:ext>
          </a:extLst>
        </xdr:cNvPr>
        <xdr:cNvSpPr/>
      </xdr:nvSpPr>
      <xdr:spPr bwMode="auto">
        <a:xfrm>
          <a:off x="913039" y="7224486"/>
          <a:ext cx="3590304" cy="687161"/>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pPr algn="l"/>
          <a:r>
            <a:rPr kumimoji="1" lang="ja-JP" altLang="ja-JP" sz="1100">
              <a:effectLst/>
              <a:latin typeface="+mn-lt"/>
              <a:ea typeface="+mn-ea"/>
              <a:cs typeface="+mn-cs"/>
            </a:rPr>
            <a:t>取引内容は別紙、内訳明細書に記載。単一の税率で</a:t>
          </a:r>
          <a:r>
            <a:rPr kumimoji="1" lang="en-US" altLang="ja-JP" sz="1100">
              <a:effectLst/>
              <a:latin typeface="+mn-lt"/>
              <a:ea typeface="+mn-ea"/>
              <a:cs typeface="+mn-cs"/>
            </a:rPr>
            <a:t>｢</a:t>
          </a:r>
          <a:r>
            <a:rPr kumimoji="1" lang="ja-JP" altLang="ja-JP" sz="1100">
              <a:effectLst/>
              <a:latin typeface="+mn-lt"/>
              <a:ea typeface="+mn-ea"/>
              <a:cs typeface="+mn-cs"/>
            </a:rPr>
            <a:t>課税分類コード</a:t>
          </a:r>
          <a:r>
            <a:rPr kumimoji="1" lang="en-US" altLang="ja-JP" sz="1100">
              <a:effectLst/>
              <a:latin typeface="+mn-lt"/>
              <a:ea typeface="+mn-ea"/>
              <a:cs typeface="+mn-cs"/>
            </a:rPr>
            <a:t>｣</a:t>
          </a:r>
          <a:r>
            <a:rPr kumimoji="1" lang="ja-JP" altLang="ja-JP" sz="1100">
              <a:effectLst/>
              <a:latin typeface="+mn-lt"/>
              <a:ea typeface="+mn-ea"/>
              <a:cs typeface="+mn-cs"/>
            </a:rPr>
            <a:t>「消費税率」に従う</a:t>
          </a:r>
          <a:r>
            <a:rPr kumimoji="1" lang="ja-JP" altLang="en-US" sz="1100">
              <a:effectLst/>
              <a:latin typeface="+mn-lt"/>
              <a:ea typeface="+mn-ea"/>
              <a:cs typeface="+mn-cs"/>
            </a:rPr>
            <a:t>。</a:t>
          </a:r>
          <a:endParaRPr kumimoji="1" lang="en-US" altLang="ja-JP" sz="1100">
            <a:solidFill>
              <a:sysClr val="windowText" lastClr="000000"/>
            </a:solidFill>
          </a:endParaRPr>
        </a:p>
      </xdr:txBody>
    </xdr:sp>
    <xdr:clientData/>
  </xdr:twoCellAnchor>
  <xdr:twoCellAnchor>
    <xdr:from>
      <xdr:col>29</xdr:col>
      <xdr:colOff>367392</xdr:colOff>
      <xdr:row>11</xdr:row>
      <xdr:rowOff>108857</xdr:rowOff>
    </xdr:from>
    <xdr:to>
      <xdr:col>34</xdr:col>
      <xdr:colOff>28947</xdr:colOff>
      <xdr:row>15</xdr:row>
      <xdr:rowOff>24282</xdr:rowOff>
    </xdr:to>
    <xdr:sp macro="" textlink="">
      <xdr:nvSpPr>
        <xdr:cNvPr id="9" name="吹き出し: 角を丸めた四角形 15">
          <a:extLst>
            <a:ext uri="{FF2B5EF4-FFF2-40B4-BE49-F238E27FC236}">
              <a16:creationId xmlns:a16="http://schemas.microsoft.com/office/drawing/2014/main" id="{00000000-0008-0000-0100-000009000000}"/>
            </a:ext>
          </a:extLst>
        </xdr:cNvPr>
        <xdr:cNvSpPr/>
      </xdr:nvSpPr>
      <xdr:spPr bwMode="auto">
        <a:xfrm>
          <a:off x="14016717" y="2956832"/>
          <a:ext cx="1804680" cy="858400"/>
        </a:xfrm>
        <a:prstGeom prst="wedgeRoundRectCallout">
          <a:avLst>
            <a:gd name="adj1" fmla="val -35278"/>
            <a:gd name="adj2" fmla="val 696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④税率ごとに区分して合計した対価の額（税抜き又は税込み）及び適用税率</a:t>
          </a:r>
          <a:endParaRPr lang="en-US" altLang="ja-JP" sz="1100">
            <a:solidFill>
              <a:srgbClr val="FF0000"/>
            </a:solidFill>
            <a:effectLst/>
            <a:latin typeface="+mn-lt"/>
            <a:ea typeface="+mn-ea"/>
            <a:cs typeface="+mn-cs"/>
          </a:endParaRPr>
        </a:p>
      </xdr:txBody>
    </xdr:sp>
    <xdr:clientData/>
  </xdr:twoCellAnchor>
  <xdr:oneCellAnchor>
    <xdr:from>
      <xdr:col>27</xdr:col>
      <xdr:colOff>136072</xdr:colOff>
      <xdr:row>29</xdr:row>
      <xdr:rowOff>110589</xdr:rowOff>
    </xdr:from>
    <xdr:ext cx="1800277" cy="783619"/>
    <xdr:sp macro="" textlink="">
      <xdr:nvSpPr>
        <xdr:cNvPr id="10" name="吹き出し: 角を丸めた四角形 15">
          <a:extLst>
            <a:ext uri="{FF2B5EF4-FFF2-40B4-BE49-F238E27FC236}">
              <a16:creationId xmlns:a16="http://schemas.microsoft.com/office/drawing/2014/main" id="{00000000-0008-0000-0100-00000A000000}"/>
            </a:ext>
          </a:extLst>
        </xdr:cNvPr>
        <xdr:cNvSpPr/>
      </xdr:nvSpPr>
      <xdr:spPr bwMode="auto">
        <a:xfrm>
          <a:off x="12928147" y="7235289"/>
          <a:ext cx="1800277" cy="783619"/>
        </a:xfrm>
        <a:prstGeom prst="wedgeRoundRectCallout">
          <a:avLst>
            <a:gd name="adj1" fmla="val -80421"/>
            <a:gd name="adj2" fmla="val 3567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29</xdr:col>
      <xdr:colOff>358716</xdr:colOff>
      <xdr:row>11</xdr:row>
      <xdr:rowOff>168827</xdr:rowOff>
    </xdr:from>
    <xdr:ext cx="1791856" cy="783619"/>
    <xdr:sp macro="" textlink="">
      <xdr:nvSpPr>
        <xdr:cNvPr id="11" name="吹き出し: 角を丸めた四角形 18">
          <a:extLst>
            <a:ext uri="{FF2B5EF4-FFF2-40B4-BE49-F238E27FC236}">
              <a16:creationId xmlns:a16="http://schemas.microsoft.com/office/drawing/2014/main" id="{00000000-0008-0000-0100-00000B000000}"/>
            </a:ext>
          </a:extLst>
        </xdr:cNvPr>
        <xdr:cNvSpPr/>
      </xdr:nvSpPr>
      <xdr:spPr bwMode="auto">
        <a:xfrm>
          <a:off x="14008041" y="3016802"/>
          <a:ext cx="1791856" cy="783619"/>
        </a:xfrm>
        <a:prstGeom prst="wedgeRoundRectCallout">
          <a:avLst>
            <a:gd name="adj1" fmla="val -212790"/>
            <a:gd name="adj2" fmla="val 850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9</xdr:col>
      <xdr:colOff>261469</xdr:colOff>
      <xdr:row>29</xdr:row>
      <xdr:rowOff>31345</xdr:rowOff>
    </xdr:from>
    <xdr:ext cx="1583765" cy="783619"/>
    <xdr:sp macro="" textlink="">
      <xdr:nvSpPr>
        <xdr:cNvPr id="12" name="吹き出し: 角を丸めた四角形 26">
          <a:extLst>
            <a:ext uri="{FF2B5EF4-FFF2-40B4-BE49-F238E27FC236}">
              <a16:creationId xmlns:a16="http://schemas.microsoft.com/office/drawing/2014/main" id="{00000000-0008-0000-0100-00000C000000}"/>
            </a:ext>
          </a:extLst>
        </xdr:cNvPr>
        <xdr:cNvSpPr/>
      </xdr:nvSpPr>
      <xdr:spPr bwMode="auto">
        <a:xfrm>
          <a:off x="4576294" y="7156045"/>
          <a:ext cx="1583765" cy="783619"/>
        </a:xfrm>
        <a:prstGeom prst="wedgeRoundRectCallout">
          <a:avLst>
            <a:gd name="adj1" fmla="val -31965"/>
            <a:gd name="adj2" fmla="val -157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③取引内容（軽減税率の対象品目がある場合、その</a:t>
          </a:r>
          <a:r>
            <a:rPr lang="ja-JP" altLang="en-US" sz="1100">
              <a:solidFill>
                <a:srgbClr val="FF0000"/>
              </a:solidFill>
              <a:effectLst/>
              <a:latin typeface="+mn-lt"/>
              <a:ea typeface="+mn-ea"/>
              <a:cs typeface="+mn-cs"/>
            </a:rPr>
            <a:t>旨）</a:t>
          </a:r>
          <a:endParaRPr lang="ja-JP" altLang="ja-JP" sz="1100">
            <a:solidFill>
              <a:srgbClr val="FF0000"/>
            </a:solidFill>
            <a:effectLst/>
            <a:latin typeface="+mn-lt"/>
            <a:ea typeface="+mn-ea"/>
            <a:cs typeface="+mn-cs"/>
          </a:endParaRPr>
        </a:p>
      </xdr:txBody>
    </xdr:sp>
    <xdr:clientData/>
  </xdr:oneCellAnchor>
  <xdr:twoCellAnchor>
    <xdr:from>
      <xdr:col>1</xdr:col>
      <xdr:colOff>428624</xdr:colOff>
      <xdr:row>2</xdr:row>
      <xdr:rowOff>67917</xdr:rowOff>
    </xdr:from>
    <xdr:to>
      <xdr:col>3</xdr:col>
      <xdr:colOff>147374</xdr:colOff>
      <xdr:row>3</xdr:row>
      <xdr:rowOff>45792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314449" y="7727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5</xdr:col>
      <xdr:colOff>172278</xdr:colOff>
      <xdr:row>2</xdr:row>
      <xdr:rowOff>80617</xdr:rowOff>
    </xdr:from>
    <xdr:to>
      <xdr:col>6</xdr:col>
      <xdr:colOff>319653</xdr:colOff>
      <xdr:row>3</xdr:row>
      <xdr:rowOff>58492</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772603" y="7854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8</xdr:col>
      <xdr:colOff>185806</xdr:colOff>
      <xdr:row>2</xdr:row>
      <xdr:rowOff>80617</xdr:rowOff>
    </xdr:from>
    <xdr:to>
      <xdr:col>9</xdr:col>
      <xdr:colOff>333181</xdr:colOff>
      <xdr:row>3</xdr:row>
      <xdr:rowOff>58492</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072006" y="7854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11</xdr:col>
      <xdr:colOff>319985</xdr:colOff>
      <xdr:row>2</xdr:row>
      <xdr:rowOff>93317</xdr:rowOff>
    </xdr:from>
    <xdr:to>
      <xdr:col>12</xdr:col>
      <xdr:colOff>86360</xdr:colOff>
      <xdr:row>3</xdr:row>
      <xdr:rowOff>71192</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492060" y="7981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396737</xdr:colOff>
      <xdr:row>2</xdr:row>
      <xdr:rowOff>55217</xdr:rowOff>
    </xdr:from>
    <xdr:to>
      <xdr:col>15</xdr:col>
      <xdr:colOff>115487</xdr:colOff>
      <xdr:row>3</xdr:row>
      <xdr:rowOff>33092</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807062" y="7600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0</xdr:col>
      <xdr:colOff>226262</xdr:colOff>
      <xdr:row>6</xdr:row>
      <xdr:rowOff>14111</xdr:rowOff>
    </xdr:from>
    <xdr:to>
      <xdr:col>0</xdr:col>
      <xdr:colOff>802262</xdr:colOff>
      <xdr:row>6</xdr:row>
      <xdr:rowOff>230111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26262" y="16714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0</xdr:col>
      <xdr:colOff>13348</xdr:colOff>
      <xdr:row>9</xdr:row>
      <xdr:rowOff>10216</xdr:rowOff>
    </xdr:from>
    <xdr:to>
      <xdr:col>0</xdr:col>
      <xdr:colOff>805348</xdr:colOff>
      <xdr:row>9</xdr:row>
      <xdr:rowOff>226216</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3348" y="2381941"/>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endParaRPr kumimoji="1" lang="ja-JP" altLang="en-US" sz="1100">
            <a:solidFill>
              <a:srgbClr val="0070C0"/>
            </a:solidFill>
          </a:endParaRPr>
        </a:p>
      </xdr:txBody>
    </xdr:sp>
    <xdr:clientData/>
  </xdr:twoCellAnchor>
  <xdr:twoCellAnchor>
    <xdr:from>
      <xdr:col>0</xdr:col>
      <xdr:colOff>13348</xdr:colOff>
      <xdr:row>10</xdr:row>
      <xdr:rowOff>12424</xdr:rowOff>
    </xdr:from>
    <xdr:to>
      <xdr:col>0</xdr:col>
      <xdr:colOff>805348</xdr:colOff>
      <xdr:row>10</xdr:row>
      <xdr:rowOff>228424</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3348" y="2622274"/>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a:t>
          </a:r>
        </a:p>
        <a:p>
          <a:endParaRPr kumimoji="1" lang="ja-JP" altLang="en-US" sz="1100">
            <a:solidFill>
              <a:srgbClr val="0070C0"/>
            </a:solidFill>
          </a:endParaRPr>
        </a:p>
      </xdr:txBody>
    </xdr:sp>
    <xdr:clientData/>
  </xdr:twoCellAnchor>
  <xdr:twoCellAnchor>
    <xdr:from>
      <xdr:col>0</xdr:col>
      <xdr:colOff>13348</xdr:colOff>
      <xdr:row>11</xdr:row>
      <xdr:rowOff>1933</xdr:rowOff>
    </xdr:from>
    <xdr:to>
      <xdr:col>0</xdr:col>
      <xdr:colOff>805348</xdr:colOff>
      <xdr:row>11</xdr:row>
      <xdr:rowOff>217933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3348" y="2849908"/>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226262</xdr:colOff>
      <xdr:row>12</xdr:row>
      <xdr:rowOff>16842</xdr:rowOff>
    </xdr:from>
    <xdr:to>
      <xdr:col>0</xdr:col>
      <xdr:colOff>802262</xdr:colOff>
      <xdr:row>12</xdr:row>
      <xdr:rowOff>232842</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26262" y="309341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226262</xdr:colOff>
      <xdr:row>13</xdr:row>
      <xdr:rowOff>31751</xdr:rowOff>
    </xdr:from>
    <xdr:to>
      <xdr:col>0</xdr:col>
      <xdr:colOff>802262</xdr:colOff>
      <xdr:row>14</xdr:row>
      <xdr:rowOff>12428</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26262" y="3346451"/>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226262</xdr:colOff>
      <xdr:row>14</xdr:row>
      <xdr:rowOff>14909</xdr:rowOff>
    </xdr:from>
    <xdr:to>
      <xdr:col>0</xdr:col>
      <xdr:colOff>802262</xdr:colOff>
      <xdr:row>14</xdr:row>
      <xdr:rowOff>230909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26262" y="356773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226262</xdr:colOff>
      <xdr:row>15</xdr:row>
      <xdr:rowOff>10768</xdr:rowOff>
    </xdr:from>
    <xdr:to>
      <xdr:col>0</xdr:col>
      <xdr:colOff>802262</xdr:colOff>
      <xdr:row>15</xdr:row>
      <xdr:rowOff>226768</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226262" y="380171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226262</xdr:colOff>
      <xdr:row>16</xdr:row>
      <xdr:rowOff>32027</xdr:rowOff>
    </xdr:from>
    <xdr:to>
      <xdr:col>0</xdr:col>
      <xdr:colOff>802262</xdr:colOff>
      <xdr:row>17</xdr:row>
      <xdr:rowOff>12703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26262" y="4061102"/>
          <a:ext cx="576000"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226262</xdr:colOff>
      <xdr:row>17</xdr:row>
      <xdr:rowOff>40585</xdr:rowOff>
    </xdr:from>
    <xdr:to>
      <xdr:col>0</xdr:col>
      <xdr:colOff>802262</xdr:colOff>
      <xdr:row>18</xdr:row>
      <xdr:rowOff>21262</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26262" y="4307785"/>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0</xdr:col>
      <xdr:colOff>226262</xdr:colOff>
      <xdr:row>23</xdr:row>
      <xdr:rowOff>34788</xdr:rowOff>
    </xdr:from>
    <xdr:to>
      <xdr:col>0</xdr:col>
      <xdr:colOff>802262</xdr:colOff>
      <xdr:row>24</xdr:row>
      <xdr:rowOff>15465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226262" y="5730738"/>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X1092</a:t>
          </a:r>
        </a:p>
        <a:p>
          <a:endParaRPr kumimoji="1" lang="ja-JP" altLang="en-US" sz="1100">
            <a:solidFill>
              <a:srgbClr val="0070C0"/>
            </a:solidFill>
          </a:endParaRPr>
        </a:p>
      </xdr:txBody>
    </xdr:sp>
    <xdr:clientData/>
  </xdr:twoCellAnchor>
  <xdr:twoCellAnchor>
    <xdr:from>
      <xdr:col>0</xdr:col>
      <xdr:colOff>226262</xdr:colOff>
      <xdr:row>24</xdr:row>
      <xdr:rowOff>49696</xdr:rowOff>
    </xdr:from>
    <xdr:to>
      <xdr:col>0</xdr:col>
      <xdr:colOff>802262</xdr:colOff>
      <xdr:row>25</xdr:row>
      <xdr:rowOff>30372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26262" y="5983771"/>
          <a:ext cx="576000"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X1093</a:t>
          </a:r>
        </a:p>
        <a:p>
          <a:endParaRPr kumimoji="1" lang="ja-JP" altLang="en-US" sz="1100">
            <a:solidFill>
              <a:srgbClr val="0070C0"/>
            </a:solidFill>
          </a:endParaRPr>
        </a:p>
      </xdr:txBody>
    </xdr:sp>
    <xdr:clientData/>
  </xdr:twoCellAnchor>
  <xdr:twoCellAnchor>
    <xdr:from>
      <xdr:col>0</xdr:col>
      <xdr:colOff>226262</xdr:colOff>
      <xdr:row>25</xdr:row>
      <xdr:rowOff>45555</xdr:rowOff>
    </xdr:from>
    <xdr:to>
      <xdr:col>0</xdr:col>
      <xdr:colOff>802262</xdr:colOff>
      <xdr:row>26</xdr:row>
      <xdr:rowOff>26232</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26262" y="6217755"/>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X1094</a:t>
          </a:r>
        </a:p>
        <a:p>
          <a:endParaRPr kumimoji="1" lang="ja-JP" altLang="en-US" sz="1100">
            <a:solidFill>
              <a:srgbClr val="0070C0"/>
            </a:solidFill>
          </a:endParaRPr>
        </a:p>
      </xdr:txBody>
    </xdr:sp>
    <xdr:clientData/>
  </xdr:twoCellAnchor>
  <xdr:twoCellAnchor>
    <xdr:from>
      <xdr:col>0</xdr:col>
      <xdr:colOff>226262</xdr:colOff>
      <xdr:row>26</xdr:row>
      <xdr:rowOff>41414</xdr:rowOff>
    </xdr:from>
    <xdr:to>
      <xdr:col>0</xdr:col>
      <xdr:colOff>802262</xdr:colOff>
      <xdr:row>27</xdr:row>
      <xdr:rowOff>22090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26262" y="6451739"/>
          <a:ext cx="576000"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X1385</a:t>
          </a:r>
        </a:p>
        <a:p>
          <a:endParaRPr kumimoji="1" lang="ja-JP" altLang="en-US" sz="1100">
            <a:solidFill>
              <a:srgbClr val="0070C0"/>
            </a:solidFill>
          </a:endParaRPr>
        </a:p>
      </xdr:txBody>
    </xdr:sp>
    <xdr:clientData/>
  </xdr:twoCellAnchor>
  <xdr:twoCellAnchor>
    <xdr:from>
      <xdr:col>0</xdr:col>
      <xdr:colOff>226262</xdr:colOff>
      <xdr:row>27</xdr:row>
      <xdr:rowOff>69022</xdr:rowOff>
    </xdr:from>
    <xdr:to>
      <xdr:col>0</xdr:col>
      <xdr:colOff>802262</xdr:colOff>
      <xdr:row>28</xdr:row>
      <xdr:rowOff>49699</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26262" y="6717472"/>
          <a:ext cx="576000" cy="21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X1099</a:t>
          </a:r>
        </a:p>
        <a:p>
          <a:endParaRPr kumimoji="1" lang="ja-JP" altLang="en-US" sz="1100">
            <a:solidFill>
              <a:srgbClr val="0070C0"/>
            </a:solidFill>
          </a:endParaRPr>
        </a:p>
      </xdr:txBody>
    </xdr:sp>
    <xdr:clientData/>
  </xdr:twoCellAnchor>
  <xdr:twoCellAnchor>
    <xdr:from>
      <xdr:col>0</xdr:col>
      <xdr:colOff>226262</xdr:colOff>
      <xdr:row>28</xdr:row>
      <xdr:rowOff>77581</xdr:rowOff>
    </xdr:from>
    <xdr:to>
      <xdr:col>0</xdr:col>
      <xdr:colOff>802262</xdr:colOff>
      <xdr:row>29</xdr:row>
      <xdr:rowOff>58257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26262" y="6964156"/>
          <a:ext cx="576000" cy="21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X1098</a:t>
          </a:r>
        </a:p>
        <a:p>
          <a:endParaRPr kumimoji="1" lang="ja-JP" altLang="en-US" sz="1100">
            <a:solidFill>
              <a:srgbClr val="0070C0"/>
            </a:solidFill>
          </a:endParaRPr>
        </a:p>
      </xdr:txBody>
    </xdr:sp>
    <xdr:clientData/>
  </xdr:twoCellAnchor>
  <xdr:twoCellAnchor>
    <xdr:from>
      <xdr:col>11</xdr:col>
      <xdr:colOff>196635</xdr:colOff>
      <xdr:row>22</xdr:row>
      <xdr:rowOff>224245</xdr:rowOff>
    </xdr:from>
    <xdr:to>
      <xdr:col>11</xdr:col>
      <xdr:colOff>772635</xdr:colOff>
      <xdr:row>23</xdr:row>
      <xdr:rowOff>202120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368710" y="568207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196635</xdr:colOff>
      <xdr:row>24</xdr:row>
      <xdr:rowOff>14786</xdr:rowOff>
    </xdr:from>
    <xdr:to>
      <xdr:col>11</xdr:col>
      <xdr:colOff>772635</xdr:colOff>
      <xdr:row>24</xdr:row>
      <xdr:rowOff>230786</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368710" y="59488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X1321</a:t>
          </a:r>
        </a:p>
        <a:p>
          <a:endParaRPr kumimoji="1" lang="ja-JP" altLang="en-US" sz="1100">
            <a:solidFill>
              <a:srgbClr val="0070C0"/>
            </a:solidFill>
          </a:endParaRPr>
        </a:p>
      </xdr:txBody>
    </xdr:sp>
    <xdr:clientData/>
  </xdr:twoCellAnchor>
  <xdr:twoCellAnchor>
    <xdr:from>
      <xdr:col>11</xdr:col>
      <xdr:colOff>196635</xdr:colOff>
      <xdr:row>25</xdr:row>
      <xdr:rowOff>15461</xdr:rowOff>
    </xdr:from>
    <xdr:to>
      <xdr:col>11</xdr:col>
      <xdr:colOff>772635</xdr:colOff>
      <xdr:row>25</xdr:row>
      <xdr:rowOff>231461</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368710" y="61876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196635</xdr:colOff>
      <xdr:row>26</xdr:row>
      <xdr:rowOff>23191</xdr:rowOff>
    </xdr:from>
    <xdr:to>
      <xdr:col>11</xdr:col>
      <xdr:colOff>772635</xdr:colOff>
      <xdr:row>27</xdr:row>
      <xdr:rowOff>1066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368710" y="64335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196635</xdr:colOff>
      <xdr:row>27</xdr:row>
      <xdr:rowOff>2118</xdr:rowOff>
    </xdr:from>
    <xdr:to>
      <xdr:col>11</xdr:col>
      <xdr:colOff>772635</xdr:colOff>
      <xdr:row>27</xdr:row>
      <xdr:rowOff>218118</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368710" y="66505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16</xdr:col>
      <xdr:colOff>166480</xdr:colOff>
      <xdr:row>5</xdr:row>
      <xdr:rowOff>209520</xdr:rowOff>
    </xdr:from>
    <xdr:to>
      <xdr:col>17</xdr:col>
      <xdr:colOff>313855</xdr:colOff>
      <xdr:row>6</xdr:row>
      <xdr:rowOff>187395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862680" y="162874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166480</xdr:colOff>
      <xdr:row>8</xdr:row>
      <xdr:rowOff>233794</xdr:rowOff>
    </xdr:from>
    <xdr:to>
      <xdr:col>17</xdr:col>
      <xdr:colOff>313855</xdr:colOff>
      <xdr:row>9</xdr:row>
      <xdr:rowOff>211669</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862680" y="236739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166480</xdr:colOff>
      <xdr:row>10</xdr:row>
      <xdr:rowOff>11687</xdr:rowOff>
    </xdr:from>
    <xdr:to>
      <xdr:col>17</xdr:col>
      <xdr:colOff>313855</xdr:colOff>
      <xdr:row>10</xdr:row>
      <xdr:rowOff>227687</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862680" y="262153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11</xdr:row>
      <xdr:rowOff>14633</xdr:rowOff>
    </xdr:from>
    <xdr:to>
      <xdr:col>17</xdr:col>
      <xdr:colOff>313855</xdr:colOff>
      <xdr:row>12</xdr:row>
      <xdr:rowOff>2033</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7862680" y="28626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12</xdr:row>
      <xdr:rowOff>18375</xdr:rowOff>
    </xdr:from>
    <xdr:to>
      <xdr:col>17</xdr:col>
      <xdr:colOff>313855</xdr:colOff>
      <xdr:row>12</xdr:row>
      <xdr:rowOff>234375</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7862680" y="3094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13</xdr:row>
      <xdr:rowOff>35646</xdr:rowOff>
    </xdr:from>
    <xdr:to>
      <xdr:col>17</xdr:col>
      <xdr:colOff>313855</xdr:colOff>
      <xdr:row>14</xdr:row>
      <xdr:rowOff>13521</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7862680" y="33503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14</xdr:row>
      <xdr:rowOff>224458</xdr:rowOff>
    </xdr:from>
    <xdr:to>
      <xdr:col>17</xdr:col>
      <xdr:colOff>313855</xdr:colOff>
      <xdr:row>15</xdr:row>
      <xdr:rowOff>202333</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7862680" y="377728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16</xdr:row>
      <xdr:rowOff>12423</xdr:rowOff>
    </xdr:from>
    <xdr:to>
      <xdr:col>17</xdr:col>
      <xdr:colOff>313855</xdr:colOff>
      <xdr:row>16</xdr:row>
      <xdr:rowOff>228423</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7862680" y="404149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17</xdr:row>
      <xdr:rowOff>18222</xdr:rowOff>
    </xdr:from>
    <xdr:to>
      <xdr:col>17</xdr:col>
      <xdr:colOff>313855</xdr:colOff>
      <xdr:row>17</xdr:row>
      <xdr:rowOff>234222</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7862680" y="428542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166480</xdr:colOff>
      <xdr:row>18</xdr:row>
      <xdr:rowOff>22087</xdr:rowOff>
    </xdr:from>
    <xdr:to>
      <xdr:col>17</xdr:col>
      <xdr:colOff>313855</xdr:colOff>
      <xdr:row>18</xdr:row>
      <xdr:rowOff>238087</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7862680" y="45274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20</xdr:row>
      <xdr:rowOff>19879</xdr:rowOff>
    </xdr:from>
    <xdr:to>
      <xdr:col>17</xdr:col>
      <xdr:colOff>313855</xdr:colOff>
      <xdr:row>20</xdr:row>
      <xdr:rowOff>235879</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7862680" y="50014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21</xdr:row>
      <xdr:rowOff>18360</xdr:rowOff>
    </xdr:from>
    <xdr:to>
      <xdr:col>17</xdr:col>
      <xdr:colOff>313855</xdr:colOff>
      <xdr:row>21</xdr:row>
      <xdr:rowOff>234360</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7862680" y="52380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223264</xdr:colOff>
      <xdr:row>15</xdr:row>
      <xdr:rowOff>196022</xdr:rowOff>
    </xdr:from>
    <xdr:to>
      <xdr:col>25</xdr:col>
      <xdr:colOff>370639</xdr:colOff>
      <xdr:row>16</xdr:row>
      <xdr:rowOff>173897</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729464" y="398697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223264</xdr:colOff>
      <xdr:row>16</xdr:row>
      <xdr:rowOff>222710</xdr:rowOff>
    </xdr:from>
    <xdr:to>
      <xdr:col>25</xdr:col>
      <xdr:colOff>370639</xdr:colOff>
      <xdr:row>17</xdr:row>
      <xdr:rowOff>200585</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729464" y="42517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223264</xdr:colOff>
      <xdr:row>20</xdr:row>
      <xdr:rowOff>6379</xdr:rowOff>
    </xdr:from>
    <xdr:to>
      <xdr:col>25</xdr:col>
      <xdr:colOff>370639</xdr:colOff>
      <xdr:row>20</xdr:row>
      <xdr:rowOff>222379</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729464" y="49879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19</xdr:row>
      <xdr:rowOff>30922</xdr:rowOff>
    </xdr:from>
    <xdr:to>
      <xdr:col>17</xdr:col>
      <xdr:colOff>313855</xdr:colOff>
      <xdr:row>20</xdr:row>
      <xdr:rowOff>8797</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7862680" y="477437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X1052</a:t>
          </a:r>
        </a:p>
        <a:p>
          <a:endParaRPr kumimoji="1" lang="ja-JP" altLang="en-US" sz="1100">
            <a:solidFill>
              <a:srgbClr val="0070C0"/>
            </a:solidFill>
          </a:endParaRPr>
        </a:p>
      </xdr:txBody>
    </xdr:sp>
    <xdr:clientData/>
  </xdr:twoCellAnchor>
  <xdr:twoCellAnchor>
    <xdr:from>
      <xdr:col>24</xdr:col>
      <xdr:colOff>223264</xdr:colOff>
      <xdr:row>19</xdr:row>
      <xdr:rowOff>1</xdr:rowOff>
    </xdr:from>
    <xdr:to>
      <xdr:col>25</xdr:col>
      <xdr:colOff>370639</xdr:colOff>
      <xdr:row>19</xdr:row>
      <xdr:rowOff>216001</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729464" y="474345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29</xdr:row>
      <xdr:rowOff>203509</xdr:rowOff>
    </xdr:from>
    <xdr:to>
      <xdr:col>22</xdr:col>
      <xdr:colOff>741953</xdr:colOff>
      <xdr:row>30</xdr:row>
      <xdr:rowOff>181384</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433903" y="73282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30</xdr:row>
      <xdr:rowOff>208374</xdr:rowOff>
    </xdr:from>
    <xdr:to>
      <xdr:col>22</xdr:col>
      <xdr:colOff>741953</xdr:colOff>
      <xdr:row>31</xdr:row>
      <xdr:rowOff>186249</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433903" y="757119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32</xdr:row>
      <xdr:rowOff>2475</xdr:rowOff>
    </xdr:from>
    <xdr:to>
      <xdr:col>22</xdr:col>
      <xdr:colOff>741953</xdr:colOff>
      <xdr:row>32</xdr:row>
      <xdr:rowOff>218475</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433903" y="7841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X1112</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32</xdr:row>
      <xdr:rowOff>222656</xdr:rowOff>
    </xdr:from>
    <xdr:to>
      <xdr:col>22</xdr:col>
      <xdr:colOff>741953</xdr:colOff>
      <xdr:row>33</xdr:row>
      <xdr:rowOff>200531</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433903" y="806173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X1395</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33</xdr:row>
      <xdr:rowOff>192779</xdr:rowOff>
    </xdr:from>
    <xdr:to>
      <xdr:col>22</xdr:col>
      <xdr:colOff>741953</xdr:colOff>
      <xdr:row>34</xdr:row>
      <xdr:rowOff>170654</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433903" y="82699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X1396</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34</xdr:row>
      <xdr:rowOff>208373</xdr:rowOff>
    </xdr:from>
    <xdr:to>
      <xdr:col>22</xdr:col>
      <xdr:colOff>741953</xdr:colOff>
      <xdr:row>35</xdr:row>
      <xdr:rowOff>186248</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433903" y="852369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217882</xdr:rowOff>
    </xdr:from>
    <xdr:to>
      <xdr:col>22</xdr:col>
      <xdr:colOff>741953</xdr:colOff>
      <xdr:row>37</xdr:row>
      <xdr:rowOff>195757</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433903" y="900945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18</xdr:col>
      <xdr:colOff>0</xdr:colOff>
      <xdr:row>2</xdr:row>
      <xdr:rowOff>12700</xdr:rowOff>
    </xdr:from>
    <xdr:to>
      <xdr:col>19</xdr:col>
      <xdr:colOff>147375</xdr:colOff>
      <xdr:row>2</xdr:row>
      <xdr:rowOff>228700</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8553450" y="717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20</xdr:col>
      <xdr:colOff>120650</xdr:colOff>
      <xdr:row>2</xdr:row>
      <xdr:rowOff>0</xdr:rowOff>
    </xdr:from>
    <xdr:to>
      <xdr:col>21</xdr:col>
      <xdr:colOff>268025</xdr:colOff>
      <xdr:row>2</xdr:row>
      <xdr:rowOff>216000</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9531350" y="7048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25</xdr:col>
      <xdr:colOff>141817</xdr:colOff>
      <xdr:row>2</xdr:row>
      <xdr:rowOff>15522</xdr:rowOff>
    </xdr:from>
    <xdr:to>
      <xdr:col>26</xdr:col>
      <xdr:colOff>289192</xdr:colOff>
      <xdr:row>2</xdr:row>
      <xdr:rowOff>231522</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2076642" y="72037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238478</xdr:colOff>
      <xdr:row>1</xdr:row>
      <xdr:rowOff>451347</xdr:rowOff>
    </xdr:from>
    <xdr:to>
      <xdr:col>29</xdr:col>
      <xdr:colOff>385853</xdr:colOff>
      <xdr:row>2</xdr:row>
      <xdr:rowOff>210147</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3459178" y="6989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31</xdr:col>
      <xdr:colOff>262467</xdr:colOff>
      <xdr:row>2</xdr:row>
      <xdr:rowOff>49886</xdr:rowOff>
    </xdr:from>
    <xdr:to>
      <xdr:col>32</xdr:col>
      <xdr:colOff>409842</xdr:colOff>
      <xdr:row>3</xdr:row>
      <xdr:rowOff>27761</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4769042" y="75473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22</xdr:row>
      <xdr:rowOff>158984</xdr:rowOff>
    </xdr:from>
    <xdr:to>
      <xdr:col>22</xdr:col>
      <xdr:colOff>741953</xdr:colOff>
      <xdr:row>23</xdr:row>
      <xdr:rowOff>136859</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433903" y="56168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23</xdr:row>
      <xdr:rowOff>197556</xdr:rowOff>
    </xdr:from>
    <xdr:to>
      <xdr:col>22</xdr:col>
      <xdr:colOff>741953</xdr:colOff>
      <xdr:row>24</xdr:row>
      <xdr:rowOff>175431</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433903" y="58935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24</xdr:row>
      <xdr:rowOff>211685</xdr:rowOff>
    </xdr:from>
    <xdr:to>
      <xdr:col>22</xdr:col>
      <xdr:colOff>741953</xdr:colOff>
      <xdr:row>25</xdr:row>
      <xdr:rowOff>189560</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433903" y="61457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26</xdr:row>
      <xdr:rowOff>6185</xdr:rowOff>
    </xdr:from>
    <xdr:to>
      <xdr:col>22</xdr:col>
      <xdr:colOff>741953</xdr:colOff>
      <xdr:row>26</xdr:row>
      <xdr:rowOff>222185</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433903" y="641651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27</xdr:row>
      <xdr:rowOff>8394</xdr:rowOff>
    </xdr:from>
    <xdr:to>
      <xdr:col>22</xdr:col>
      <xdr:colOff>741953</xdr:colOff>
      <xdr:row>27</xdr:row>
      <xdr:rowOff>224394</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433903" y="66568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27</xdr:row>
      <xdr:rowOff>211074</xdr:rowOff>
    </xdr:from>
    <xdr:to>
      <xdr:col>22</xdr:col>
      <xdr:colOff>741953</xdr:colOff>
      <xdr:row>28</xdr:row>
      <xdr:rowOff>188949</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433903" y="68595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17616</xdr:rowOff>
    </xdr:from>
    <xdr:to>
      <xdr:col>22</xdr:col>
      <xdr:colOff>741953</xdr:colOff>
      <xdr:row>36</xdr:row>
      <xdr:rowOff>233616</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433903" y="88091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X1394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20</xdr:col>
      <xdr:colOff>0</xdr:colOff>
      <xdr:row>5</xdr:row>
      <xdr:rowOff>177800</xdr:rowOff>
    </xdr:from>
    <xdr:to>
      <xdr:col>23</xdr:col>
      <xdr:colOff>253627</xdr:colOff>
      <xdr:row>7</xdr:row>
      <xdr:rowOff>218889</xdr:rowOff>
    </xdr:to>
    <xdr:sp macro="" textlink="">
      <xdr:nvSpPr>
        <xdr:cNvPr id="75" name="吹き出し: 角を丸めた四角形 12">
          <a:extLst>
            <a:ext uri="{FF2B5EF4-FFF2-40B4-BE49-F238E27FC236}">
              <a16:creationId xmlns:a16="http://schemas.microsoft.com/office/drawing/2014/main" id="{00000000-0008-0000-0100-00004B000000}"/>
            </a:ext>
          </a:extLst>
        </xdr:cNvPr>
        <xdr:cNvSpPr/>
      </xdr:nvSpPr>
      <xdr:spPr bwMode="auto">
        <a:xfrm>
          <a:off x="9410700" y="1597025"/>
          <a:ext cx="1920502" cy="517339"/>
        </a:xfrm>
        <a:prstGeom prst="wedgeRoundRectCallout">
          <a:avLst>
            <a:gd name="adj1" fmla="val -66939"/>
            <a:gd name="adj2" fmla="val -14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oneCellAnchor>
    <xdr:from>
      <xdr:col>20</xdr:col>
      <xdr:colOff>0</xdr:colOff>
      <xdr:row>5</xdr:row>
      <xdr:rowOff>177800</xdr:rowOff>
    </xdr:from>
    <xdr:ext cx="2034241" cy="539004"/>
    <xdr:sp macro="" textlink="">
      <xdr:nvSpPr>
        <xdr:cNvPr id="76" name="吹き出し: 角を丸めた四角形 12">
          <a:extLst>
            <a:ext uri="{FF2B5EF4-FFF2-40B4-BE49-F238E27FC236}">
              <a16:creationId xmlns:a16="http://schemas.microsoft.com/office/drawing/2014/main" id="{00000000-0008-0000-0100-00004C000000}"/>
            </a:ext>
          </a:extLst>
        </xdr:cNvPr>
        <xdr:cNvSpPr/>
      </xdr:nvSpPr>
      <xdr:spPr bwMode="auto">
        <a:xfrm>
          <a:off x="9410700" y="1597025"/>
          <a:ext cx="2034241" cy="539004"/>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p>
      </xdr:txBody>
    </xdr:sp>
    <xdr:clientData/>
  </xdr:oneCellAnchor>
  <xdr:twoCellAnchor>
    <xdr:from>
      <xdr:col>0</xdr:col>
      <xdr:colOff>226262</xdr:colOff>
      <xdr:row>8</xdr:row>
      <xdr:rowOff>0</xdr:rowOff>
    </xdr:from>
    <xdr:to>
      <xdr:col>0</xdr:col>
      <xdr:colOff>802262</xdr:colOff>
      <xdr:row>8</xdr:row>
      <xdr:rowOff>216000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26262" y="21336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16</xdr:col>
      <xdr:colOff>174811</xdr:colOff>
      <xdr:row>8</xdr:row>
      <xdr:rowOff>6723</xdr:rowOff>
    </xdr:from>
    <xdr:to>
      <xdr:col>17</xdr:col>
      <xdr:colOff>322186</xdr:colOff>
      <xdr:row>8</xdr:row>
      <xdr:rowOff>222723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7871011" y="214032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3</xdr:col>
      <xdr:colOff>171017</xdr:colOff>
      <xdr:row>19</xdr:row>
      <xdr:rowOff>13307</xdr:rowOff>
    </xdr:from>
    <xdr:to>
      <xdr:col>5</xdr:col>
      <xdr:colOff>383511</xdr:colOff>
      <xdr:row>20</xdr:row>
      <xdr:rowOff>9785</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1914092" y="4756757"/>
          <a:ext cx="1069744" cy="23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171017</xdr:colOff>
      <xdr:row>20</xdr:row>
      <xdr:rowOff>817</xdr:rowOff>
    </xdr:from>
    <xdr:to>
      <xdr:col>5</xdr:col>
      <xdr:colOff>383511</xdr:colOff>
      <xdr:row>20</xdr:row>
      <xdr:rowOff>228162</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914092" y="4982392"/>
          <a:ext cx="1069744" cy="22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171017</xdr:colOff>
      <xdr:row>21</xdr:row>
      <xdr:rowOff>25360</xdr:rowOff>
    </xdr:from>
    <xdr:to>
      <xdr:col>5</xdr:col>
      <xdr:colOff>383511</xdr:colOff>
      <xdr:row>22</xdr:row>
      <xdr:rowOff>21838</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1914092" y="5245060"/>
          <a:ext cx="1069744" cy="23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3</xdr:col>
      <xdr:colOff>156882</xdr:colOff>
      <xdr:row>18</xdr:row>
      <xdr:rowOff>0</xdr:rowOff>
    </xdr:from>
    <xdr:to>
      <xdr:col>5</xdr:col>
      <xdr:colOff>383511</xdr:colOff>
      <xdr:row>18</xdr:row>
      <xdr:rowOff>221811</xdr:rowOff>
    </xdr:to>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1899957" y="4505325"/>
          <a:ext cx="1083879" cy="221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180975</xdr:colOff>
      <xdr:row>6</xdr:row>
      <xdr:rowOff>80284</xdr:rowOff>
    </xdr:from>
    <xdr:to>
      <xdr:col>1</xdr:col>
      <xdr:colOff>756975</xdr:colOff>
      <xdr:row>7</xdr:row>
      <xdr:rowOff>1009</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180975" y="10804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4</xdr:col>
      <xdr:colOff>2726765</xdr:colOff>
      <xdr:row>5</xdr:row>
      <xdr:rowOff>41462</xdr:rowOff>
    </xdr:from>
    <xdr:to>
      <xdr:col>5</xdr:col>
      <xdr:colOff>136809</xdr:colOff>
      <xdr:row>6</xdr:row>
      <xdr:rowOff>59765</xdr:rowOff>
    </xdr:to>
    <xdr:sp macro="" textlink="">
      <xdr:nvSpPr>
        <xdr:cNvPr id="13" name="テキスト ボックス 12">
          <a:extLst>
            <a:ext uri="{FF2B5EF4-FFF2-40B4-BE49-F238E27FC236}">
              <a16:creationId xmlns:a16="http://schemas.microsoft.com/office/drawing/2014/main" id="{00000000-0008-0000-1200-00000D000000}"/>
            </a:ext>
          </a:extLst>
        </xdr:cNvPr>
        <xdr:cNvSpPr txBox="1"/>
      </xdr:nvSpPr>
      <xdr:spPr>
        <a:xfrm>
          <a:off x="4967941" y="1042521"/>
          <a:ext cx="577574" cy="309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1993366</xdr:colOff>
      <xdr:row>5</xdr:row>
      <xdr:rowOff>236764</xdr:rowOff>
    </xdr:from>
    <xdr:to>
      <xdr:col>6</xdr:col>
      <xdr:colOff>2569366</xdr:colOff>
      <xdr:row>6</xdr:row>
      <xdr:rowOff>157489</xdr:rowOff>
    </xdr:to>
    <xdr:sp macro="" textlink="">
      <xdr:nvSpPr>
        <xdr:cNvPr id="14" name="テキスト ボックス 13">
          <a:extLst>
            <a:ext uri="{FF2B5EF4-FFF2-40B4-BE49-F238E27FC236}">
              <a16:creationId xmlns:a16="http://schemas.microsoft.com/office/drawing/2014/main" id="{00000000-0008-0000-1200-00000E000000}"/>
            </a:ext>
          </a:extLst>
        </xdr:cNvPr>
        <xdr:cNvSpPr txBox="1"/>
      </xdr:nvSpPr>
      <xdr:spPr>
        <a:xfrm>
          <a:off x="8527516" y="94161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751327</xdr:colOff>
      <xdr:row>5</xdr:row>
      <xdr:rowOff>259868</xdr:rowOff>
    </xdr:from>
    <xdr:to>
      <xdr:col>11</xdr:col>
      <xdr:colOff>67236</xdr:colOff>
      <xdr:row>6</xdr:row>
      <xdr:rowOff>201706</xdr:rowOff>
    </xdr:to>
    <xdr:sp macro="" textlink="">
      <xdr:nvSpPr>
        <xdr:cNvPr id="15" name="テキスト ボックス 14">
          <a:extLst>
            <a:ext uri="{FF2B5EF4-FFF2-40B4-BE49-F238E27FC236}">
              <a16:creationId xmlns:a16="http://schemas.microsoft.com/office/drawing/2014/main" id="{00000000-0008-0000-1200-00000F000000}"/>
            </a:ext>
          </a:extLst>
        </xdr:cNvPr>
        <xdr:cNvSpPr txBox="1"/>
      </xdr:nvSpPr>
      <xdr:spPr>
        <a:xfrm>
          <a:off x="12024445" y="1260927"/>
          <a:ext cx="600850" cy="233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6</xdr:col>
      <xdr:colOff>1965726</xdr:colOff>
      <xdr:row>6</xdr:row>
      <xdr:rowOff>289862</xdr:rowOff>
    </xdr:from>
    <xdr:to>
      <xdr:col>6</xdr:col>
      <xdr:colOff>2541726</xdr:colOff>
      <xdr:row>7</xdr:row>
      <xdr:rowOff>210587</xdr:rowOff>
    </xdr:to>
    <xdr:sp macro="" textlink="">
      <xdr:nvSpPr>
        <xdr:cNvPr id="17" name="テキスト ボックス 16">
          <a:extLst>
            <a:ext uri="{FF2B5EF4-FFF2-40B4-BE49-F238E27FC236}">
              <a16:creationId xmlns:a16="http://schemas.microsoft.com/office/drawing/2014/main" id="{00000000-0008-0000-1200-000011000000}"/>
            </a:ext>
          </a:extLst>
        </xdr:cNvPr>
        <xdr:cNvSpPr txBox="1"/>
      </xdr:nvSpPr>
      <xdr:spPr>
        <a:xfrm>
          <a:off x="8499876" y="12899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14</xdr:col>
      <xdr:colOff>517072</xdr:colOff>
      <xdr:row>39</xdr:row>
      <xdr:rowOff>289752</xdr:rowOff>
    </xdr:from>
    <xdr:to>
      <xdr:col>18</xdr:col>
      <xdr:colOff>13607</xdr:colOff>
      <xdr:row>40</xdr:row>
      <xdr:rowOff>272143</xdr:rowOff>
    </xdr:to>
    <xdr:sp macro="" textlink="">
      <xdr:nvSpPr>
        <xdr:cNvPr id="18" name="吹き出し: 角を丸めた四角形 15">
          <a:extLst>
            <a:ext uri="{FF2B5EF4-FFF2-40B4-BE49-F238E27FC236}">
              <a16:creationId xmlns:a16="http://schemas.microsoft.com/office/drawing/2014/main" id="{00000000-0008-0000-1200-000012000000}"/>
            </a:ext>
          </a:extLst>
        </xdr:cNvPr>
        <xdr:cNvSpPr/>
      </xdr:nvSpPr>
      <xdr:spPr bwMode="auto">
        <a:xfrm>
          <a:off x="16178893" y="11297931"/>
          <a:ext cx="2177143" cy="281748"/>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4</xdr:col>
      <xdr:colOff>2233588</xdr:colOff>
      <xdr:row>19</xdr:row>
      <xdr:rowOff>29054</xdr:rowOff>
    </xdr:from>
    <xdr:ext cx="1967005" cy="522413"/>
    <xdr:sp macro="" textlink="">
      <xdr:nvSpPr>
        <xdr:cNvPr id="16" name="吹き出し: 角を丸めた四角形 14">
          <a:extLst>
            <a:ext uri="{FF2B5EF4-FFF2-40B4-BE49-F238E27FC236}">
              <a16:creationId xmlns:a16="http://schemas.microsoft.com/office/drawing/2014/main" id="{00000000-0008-0000-1200-000010000000}"/>
            </a:ext>
          </a:extLst>
        </xdr:cNvPr>
        <xdr:cNvSpPr/>
      </xdr:nvSpPr>
      <xdr:spPr bwMode="auto">
        <a:xfrm>
          <a:off x="4481488" y="5248754"/>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10</xdr:col>
      <xdr:colOff>535641</xdr:colOff>
      <xdr:row>8</xdr:row>
      <xdr:rowOff>65235</xdr:rowOff>
    </xdr:from>
    <xdr:ext cx="904689" cy="268941"/>
    <xdr:sp macro="" textlink="">
      <xdr:nvSpPr>
        <xdr:cNvPr id="21" name="吹き出し: 角を丸めた四角形 13">
          <a:extLst>
            <a:ext uri="{FF2B5EF4-FFF2-40B4-BE49-F238E27FC236}">
              <a16:creationId xmlns:a16="http://schemas.microsoft.com/office/drawing/2014/main" id="{00000000-0008-0000-1200-000015000000}"/>
            </a:ext>
          </a:extLst>
        </xdr:cNvPr>
        <xdr:cNvSpPr/>
      </xdr:nvSpPr>
      <xdr:spPr bwMode="auto">
        <a:xfrm>
          <a:off x="12615582" y="1649000"/>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xdr:col>
      <xdr:colOff>200640</xdr:colOff>
      <xdr:row>8</xdr:row>
      <xdr:rowOff>138739</xdr:rowOff>
    </xdr:from>
    <xdr:ext cx="3243729" cy="261206"/>
    <xdr:sp macro="" textlink="">
      <xdr:nvSpPr>
        <xdr:cNvPr id="23" name="吹き出し: 角を丸めた四角形 22">
          <a:extLst>
            <a:ext uri="{FF2B5EF4-FFF2-40B4-BE49-F238E27FC236}">
              <a16:creationId xmlns:a16="http://schemas.microsoft.com/office/drawing/2014/main" id="{00000000-0008-0000-1200-000017000000}"/>
            </a:ext>
          </a:extLst>
        </xdr:cNvPr>
        <xdr:cNvSpPr/>
      </xdr:nvSpPr>
      <xdr:spPr bwMode="auto">
        <a:xfrm>
          <a:off x="200640" y="1998382"/>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10</xdr:col>
      <xdr:colOff>747964</xdr:colOff>
      <xdr:row>6</xdr:row>
      <xdr:rowOff>270006</xdr:rowOff>
    </xdr:from>
    <xdr:to>
      <xdr:col>11</xdr:col>
      <xdr:colOff>14941</xdr:colOff>
      <xdr:row>7</xdr:row>
      <xdr:rowOff>194234</xdr:rowOff>
    </xdr:to>
    <xdr:sp macro="" textlink="">
      <xdr:nvSpPr>
        <xdr:cNvPr id="24" name="テキスト ボックス 23">
          <a:extLst>
            <a:ext uri="{FF2B5EF4-FFF2-40B4-BE49-F238E27FC236}">
              <a16:creationId xmlns:a16="http://schemas.microsoft.com/office/drawing/2014/main" id="{00000000-0008-0000-1200-000018000000}"/>
            </a:ext>
          </a:extLst>
        </xdr:cNvPr>
        <xdr:cNvSpPr txBox="1"/>
      </xdr:nvSpPr>
      <xdr:spPr>
        <a:xfrm>
          <a:off x="12021082" y="1562418"/>
          <a:ext cx="551918" cy="215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1</xdr:col>
      <xdr:colOff>180975</xdr:colOff>
      <xdr:row>7</xdr:row>
      <xdr:rowOff>63500</xdr:rowOff>
    </xdr:from>
    <xdr:to>
      <xdr:col>1</xdr:col>
      <xdr:colOff>756975</xdr:colOff>
      <xdr:row>7</xdr:row>
      <xdr:rowOff>279500</xdr:rowOff>
    </xdr:to>
    <xdr:sp macro="" textlink="">
      <xdr:nvSpPr>
        <xdr:cNvPr id="25" name="テキスト ボックス 24">
          <a:extLst>
            <a:ext uri="{FF2B5EF4-FFF2-40B4-BE49-F238E27FC236}">
              <a16:creationId xmlns:a16="http://schemas.microsoft.com/office/drawing/2014/main" id="{00000000-0008-0000-1200-000019000000}"/>
            </a:ext>
          </a:extLst>
        </xdr:cNvPr>
        <xdr:cNvSpPr txBox="1"/>
      </xdr:nvSpPr>
      <xdr:spPr>
        <a:xfrm>
          <a:off x="180975" y="1358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10</xdr:col>
      <xdr:colOff>99786</xdr:colOff>
      <xdr:row>39</xdr:row>
      <xdr:rowOff>145143</xdr:rowOff>
    </xdr:from>
    <xdr:to>
      <xdr:col>10</xdr:col>
      <xdr:colOff>690336</xdr:colOff>
      <xdr:row>40</xdr:row>
      <xdr:rowOff>45358</xdr:rowOff>
    </xdr:to>
    <xdr:sp macro="" textlink="">
      <xdr:nvSpPr>
        <xdr:cNvPr id="29" name="テキスト ボックス 28">
          <a:extLst>
            <a:ext uri="{FF2B5EF4-FFF2-40B4-BE49-F238E27FC236}">
              <a16:creationId xmlns:a16="http://schemas.microsoft.com/office/drawing/2014/main" id="{00000000-0008-0000-1200-00001D000000}"/>
            </a:ext>
          </a:extLst>
        </xdr:cNvPr>
        <xdr:cNvSpPr txBox="1"/>
      </xdr:nvSpPr>
      <xdr:spPr>
        <a:xfrm>
          <a:off x="12210143" y="11420929"/>
          <a:ext cx="5905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4</xdr:col>
      <xdr:colOff>1975757</xdr:colOff>
      <xdr:row>9</xdr:row>
      <xdr:rowOff>344715</xdr:rowOff>
    </xdr:from>
    <xdr:to>
      <xdr:col>4</xdr:col>
      <xdr:colOff>2551757</xdr:colOff>
      <xdr:row>10</xdr:row>
      <xdr:rowOff>141615</xdr:rowOff>
    </xdr:to>
    <xdr:sp macro="" textlink="">
      <xdr:nvSpPr>
        <xdr:cNvPr id="32" name="テキスト ボックス 31">
          <a:extLst>
            <a:ext uri="{FF2B5EF4-FFF2-40B4-BE49-F238E27FC236}">
              <a16:creationId xmlns:a16="http://schemas.microsoft.com/office/drawing/2014/main" id="{00000000-0008-0000-1200-000020000000}"/>
            </a:ext>
          </a:extLst>
        </xdr:cNvPr>
        <xdr:cNvSpPr txBox="1"/>
      </xdr:nvSpPr>
      <xdr:spPr>
        <a:xfrm>
          <a:off x="5338082"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5</xdr:col>
      <xdr:colOff>1964871</xdr:colOff>
      <xdr:row>9</xdr:row>
      <xdr:rowOff>344715</xdr:rowOff>
    </xdr:from>
    <xdr:to>
      <xdr:col>5</xdr:col>
      <xdr:colOff>2540871</xdr:colOff>
      <xdr:row>10</xdr:row>
      <xdr:rowOff>141615</xdr:rowOff>
    </xdr:to>
    <xdr:sp macro="" textlink="">
      <xdr:nvSpPr>
        <xdr:cNvPr id="33" name="テキスト ボックス 32">
          <a:extLst>
            <a:ext uri="{FF2B5EF4-FFF2-40B4-BE49-F238E27FC236}">
              <a16:creationId xmlns:a16="http://schemas.microsoft.com/office/drawing/2014/main" id="{00000000-0008-0000-1200-000021000000}"/>
            </a:ext>
          </a:extLst>
        </xdr:cNvPr>
        <xdr:cNvSpPr txBox="1"/>
      </xdr:nvSpPr>
      <xdr:spPr>
        <a:xfrm>
          <a:off x="8499021"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6</xdr:col>
      <xdr:colOff>783771</xdr:colOff>
      <xdr:row>9</xdr:row>
      <xdr:rowOff>344715</xdr:rowOff>
    </xdr:from>
    <xdr:to>
      <xdr:col>7</xdr:col>
      <xdr:colOff>16746</xdr:colOff>
      <xdr:row>10</xdr:row>
      <xdr:rowOff>141615</xdr:rowOff>
    </xdr:to>
    <xdr:sp macro="" textlink="">
      <xdr:nvSpPr>
        <xdr:cNvPr id="34" name="テキスト ボックス 33">
          <a:extLst>
            <a:ext uri="{FF2B5EF4-FFF2-40B4-BE49-F238E27FC236}">
              <a16:creationId xmlns:a16="http://schemas.microsoft.com/office/drawing/2014/main" id="{00000000-0008-0000-1200-000022000000}"/>
            </a:ext>
          </a:extLst>
        </xdr:cNvPr>
        <xdr:cNvSpPr txBox="1"/>
      </xdr:nvSpPr>
      <xdr:spPr>
        <a:xfrm>
          <a:off x="9889671"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7</xdr:col>
      <xdr:colOff>219528</xdr:colOff>
      <xdr:row>9</xdr:row>
      <xdr:rowOff>344715</xdr:rowOff>
    </xdr:from>
    <xdr:to>
      <xdr:col>7</xdr:col>
      <xdr:colOff>795528</xdr:colOff>
      <xdr:row>10</xdr:row>
      <xdr:rowOff>141615</xdr:rowOff>
    </xdr:to>
    <xdr:sp macro="" textlink="">
      <xdr:nvSpPr>
        <xdr:cNvPr id="35" name="テキスト ボックス 34">
          <a:extLst>
            <a:ext uri="{FF2B5EF4-FFF2-40B4-BE49-F238E27FC236}">
              <a16:creationId xmlns:a16="http://schemas.microsoft.com/office/drawing/2014/main" id="{00000000-0008-0000-1200-000023000000}"/>
            </a:ext>
          </a:extLst>
        </xdr:cNvPr>
        <xdr:cNvSpPr txBox="1"/>
      </xdr:nvSpPr>
      <xdr:spPr>
        <a:xfrm>
          <a:off x="10668453"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15</xdr:col>
      <xdr:colOff>705758</xdr:colOff>
      <xdr:row>9</xdr:row>
      <xdr:rowOff>239485</xdr:rowOff>
    </xdr:from>
    <xdr:to>
      <xdr:col>17</xdr:col>
      <xdr:colOff>253058</xdr:colOff>
      <xdr:row>10</xdr:row>
      <xdr:rowOff>36385</xdr:rowOff>
    </xdr:to>
    <xdr:sp macro="" textlink="">
      <xdr:nvSpPr>
        <xdr:cNvPr id="37" name="テキスト ボックス 36">
          <a:extLst>
            <a:ext uri="{FF2B5EF4-FFF2-40B4-BE49-F238E27FC236}">
              <a16:creationId xmlns:a16="http://schemas.microsoft.com/office/drawing/2014/main" id="{00000000-0008-0000-1200-000025000000}"/>
            </a:ext>
          </a:extLst>
        </xdr:cNvPr>
        <xdr:cNvSpPr txBox="1"/>
      </xdr:nvSpPr>
      <xdr:spPr>
        <a:xfrm>
          <a:off x="17736458" y="24111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722087</xdr:colOff>
      <xdr:row>11</xdr:row>
      <xdr:rowOff>245383</xdr:rowOff>
    </xdr:from>
    <xdr:to>
      <xdr:col>17</xdr:col>
      <xdr:colOff>269387</xdr:colOff>
      <xdr:row>12</xdr:row>
      <xdr:rowOff>166108</xdr:rowOff>
    </xdr:to>
    <xdr:sp macro="" textlink="">
      <xdr:nvSpPr>
        <xdr:cNvPr id="39" name="テキスト ボックス 38">
          <a:extLst>
            <a:ext uri="{FF2B5EF4-FFF2-40B4-BE49-F238E27FC236}">
              <a16:creationId xmlns:a16="http://schemas.microsoft.com/office/drawing/2014/main" id="{00000000-0008-0000-1200-000027000000}"/>
            </a:ext>
          </a:extLst>
        </xdr:cNvPr>
        <xdr:cNvSpPr txBox="1"/>
      </xdr:nvSpPr>
      <xdr:spPr>
        <a:xfrm>
          <a:off x="17778187" y="3128283"/>
          <a:ext cx="588700"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14</xdr:col>
      <xdr:colOff>513445</xdr:colOff>
      <xdr:row>9</xdr:row>
      <xdr:rowOff>239485</xdr:rowOff>
    </xdr:from>
    <xdr:to>
      <xdr:col>15</xdr:col>
      <xdr:colOff>213145</xdr:colOff>
      <xdr:row>10</xdr:row>
      <xdr:rowOff>36385</xdr:rowOff>
    </xdr:to>
    <xdr:sp macro="" textlink="">
      <xdr:nvSpPr>
        <xdr:cNvPr id="40" name="テキスト ボックス 39">
          <a:extLst>
            <a:ext uri="{FF2B5EF4-FFF2-40B4-BE49-F238E27FC236}">
              <a16:creationId xmlns:a16="http://schemas.microsoft.com/office/drawing/2014/main" id="{00000000-0008-0000-1200-000028000000}"/>
            </a:ext>
          </a:extLst>
        </xdr:cNvPr>
        <xdr:cNvSpPr txBox="1"/>
      </xdr:nvSpPr>
      <xdr:spPr>
        <a:xfrm>
          <a:off x="16667845" y="24111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529774</xdr:colOff>
      <xdr:row>11</xdr:row>
      <xdr:rowOff>245383</xdr:rowOff>
    </xdr:from>
    <xdr:to>
      <xdr:col>15</xdr:col>
      <xdr:colOff>229474</xdr:colOff>
      <xdr:row>12</xdr:row>
      <xdr:rowOff>166108</xdr:rowOff>
    </xdr:to>
    <xdr:sp macro="" textlink="">
      <xdr:nvSpPr>
        <xdr:cNvPr id="41" name="テキスト ボックス 40">
          <a:extLst>
            <a:ext uri="{FF2B5EF4-FFF2-40B4-BE49-F238E27FC236}">
              <a16:creationId xmlns:a16="http://schemas.microsoft.com/office/drawing/2014/main" id="{00000000-0008-0000-1200-000029000000}"/>
            </a:ext>
          </a:extLst>
        </xdr:cNvPr>
        <xdr:cNvSpPr txBox="1"/>
      </xdr:nvSpPr>
      <xdr:spPr>
        <a:xfrm>
          <a:off x="16709574" y="3128283"/>
          <a:ext cx="576000"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11</xdr:col>
      <xdr:colOff>680480</xdr:colOff>
      <xdr:row>9</xdr:row>
      <xdr:rowOff>88579</xdr:rowOff>
    </xdr:from>
    <xdr:to>
      <xdr:col>12</xdr:col>
      <xdr:colOff>37280</xdr:colOff>
      <xdr:row>9</xdr:row>
      <xdr:rowOff>304579</xdr:rowOff>
    </xdr:to>
    <xdr:sp macro="" textlink="">
      <xdr:nvSpPr>
        <xdr:cNvPr id="46" name="テキスト ボックス 45">
          <a:extLst>
            <a:ext uri="{FF2B5EF4-FFF2-40B4-BE49-F238E27FC236}">
              <a16:creationId xmlns:a16="http://schemas.microsoft.com/office/drawing/2014/main" id="{00000000-0008-0000-1200-00002E000000}"/>
            </a:ext>
          </a:extLst>
        </xdr:cNvPr>
        <xdr:cNvSpPr txBox="1"/>
      </xdr:nvSpPr>
      <xdr:spPr>
        <a:xfrm>
          <a:off x="13238539" y="2255050"/>
          <a:ext cx="574506"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11</xdr:col>
      <xdr:colOff>666484</xdr:colOff>
      <xdr:row>9</xdr:row>
      <xdr:rowOff>300722</xdr:rowOff>
    </xdr:from>
    <xdr:to>
      <xdr:col>12</xdr:col>
      <xdr:colOff>23284</xdr:colOff>
      <xdr:row>10</xdr:row>
      <xdr:rowOff>98369</xdr:rowOff>
    </xdr:to>
    <xdr:sp macro="" textlink="">
      <xdr:nvSpPr>
        <xdr:cNvPr id="47" name="テキスト ボックス 46">
          <a:extLst>
            <a:ext uri="{FF2B5EF4-FFF2-40B4-BE49-F238E27FC236}">
              <a16:creationId xmlns:a16="http://schemas.microsoft.com/office/drawing/2014/main" id="{00000000-0008-0000-1200-00002F000000}"/>
            </a:ext>
          </a:extLst>
        </xdr:cNvPr>
        <xdr:cNvSpPr txBox="1"/>
      </xdr:nvSpPr>
      <xdr:spPr>
        <a:xfrm>
          <a:off x="13224543" y="2467193"/>
          <a:ext cx="574506"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3</xdr:col>
      <xdr:colOff>636812</xdr:colOff>
      <xdr:row>10</xdr:row>
      <xdr:rowOff>197329</xdr:rowOff>
    </xdr:from>
    <xdr:to>
      <xdr:col>4</xdr:col>
      <xdr:colOff>98387</xdr:colOff>
      <xdr:row>11</xdr:row>
      <xdr:rowOff>118054</xdr:rowOff>
    </xdr:to>
    <xdr:sp macro="" textlink="">
      <xdr:nvSpPr>
        <xdr:cNvPr id="48" name="テキスト ボックス 47">
          <a:extLst>
            <a:ext uri="{FF2B5EF4-FFF2-40B4-BE49-F238E27FC236}">
              <a16:creationId xmlns:a16="http://schemas.microsoft.com/office/drawing/2014/main" id="{00000000-0008-0000-1200-000030000000}"/>
            </a:ext>
          </a:extLst>
        </xdr:cNvPr>
        <xdr:cNvSpPr txBox="1"/>
      </xdr:nvSpPr>
      <xdr:spPr>
        <a:xfrm>
          <a:off x="1760762" y="278812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3</xdr:col>
      <xdr:colOff>636812</xdr:colOff>
      <xdr:row>9</xdr:row>
      <xdr:rowOff>255813</xdr:rowOff>
    </xdr:from>
    <xdr:to>
      <xdr:col>4</xdr:col>
      <xdr:colOff>98387</xdr:colOff>
      <xdr:row>10</xdr:row>
      <xdr:rowOff>52713</xdr:rowOff>
    </xdr:to>
    <xdr:sp macro="" textlink="">
      <xdr:nvSpPr>
        <xdr:cNvPr id="49" name="テキスト ボックス 48">
          <a:extLst>
            <a:ext uri="{FF2B5EF4-FFF2-40B4-BE49-F238E27FC236}">
              <a16:creationId xmlns:a16="http://schemas.microsoft.com/office/drawing/2014/main" id="{00000000-0008-0000-1200-000031000000}"/>
            </a:ext>
          </a:extLst>
        </xdr:cNvPr>
        <xdr:cNvSpPr txBox="1"/>
      </xdr:nvSpPr>
      <xdr:spPr>
        <a:xfrm>
          <a:off x="1760762" y="242751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10</xdr:col>
      <xdr:colOff>487722</xdr:colOff>
      <xdr:row>9</xdr:row>
      <xdr:rowOff>344715</xdr:rowOff>
    </xdr:from>
    <xdr:to>
      <xdr:col>10</xdr:col>
      <xdr:colOff>1063722</xdr:colOff>
      <xdr:row>10</xdr:row>
      <xdr:rowOff>141615</xdr:rowOff>
    </xdr:to>
    <xdr:sp macro="" textlink="">
      <xdr:nvSpPr>
        <xdr:cNvPr id="50" name="テキスト ボックス 49">
          <a:extLst>
            <a:ext uri="{FF2B5EF4-FFF2-40B4-BE49-F238E27FC236}">
              <a16:creationId xmlns:a16="http://schemas.microsoft.com/office/drawing/2014/main" id="{00000000-0008-0000-1200-000032000000}"/>
            </a:ext>
          </a:extLst>
        </xdr:cNvPr>
        <xdr:cNvSpPr txBox="1"/>
      </xdr:nvSpPr>
      <xdr:spPr>
        <a:xfrm>
          <a:off x="12908322"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8</xdr:col>
      <xdr:colOff>526143</xdr:colOff>
      <xdr:row>9</xdr:row>
      <xdr:rowOff>344715</xdr:rowOff>
    </xdr:from>
    <xdr:to>
      <xdr:col>9</xdr:col>
      <xdr:colOff>178218</xdr:colOff>
      <xdr:row>10</xdr:row>
      <xdr:rowOff>141615</xdr:rowOff>
    </xdr:to>
    <xdr:sp macro="" textlink="">
      <xdr:nvSpPr>
        <xdr:cNvPr id="51" name="テキスト ボックス 50">
          <a:extLst>
            <a:ext uri="{FF2B5EF4-FFF2-40B4-BE49-F238E27FC236}">
              <a16:creationId xmlns:a16="http://schemas.microsoft.com/office/drawing/2014/main" id="{00000000-0008-0000-1200-000033000000}"/>
            </a:ext>
          </a:extLst>
        </xdr:cNvPr>
        <xdr:cNvSpPr txBox="1"/>
      </xdr:nvSpPr>
      <xdr:spPr>
        <a:xfrm>
          <a:off x="11784693"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2029117</xdr:colOff>
      <xdr:row>5</xdr:row>
      <xdr:rowOff>70438</xdr:rowOff>
    </xdr:from>
    <xdr:to>
      <xdr:col>6</xdr:col>
      <xdr:colOff>82176</xdr:colOff>
      <xdr:row>6</xdr:row>
      <xdr:rowOff>74706</xdr:rowOff>
    </xdr:to>
    <xdr:sp macro="" textlink="">
      <xdr:nvSpPr>
        <xdr:cNvPr id="52" name="テキスト ボックス 51">
          <a:extLst>
            <a:ext uri="{FF2B5EF4-FFF2-40B4-BE49-F238E27FC236}">
              <a16:creationId xmlns:a16="http://schemas.microsoft.com/office/drawing/2014/main" id="{00000000-0008-0000-1200-000034000000}"/>
            </a:ext>
          </a:extLst>
        </xdr:cNvPr>
        <xdr:cNvSpPr txBox="1"/>
      </xdr:nvSpPr>
      <xdr:spPr>
        <a:xfrm>
          <a:off x="7437823" y="1071497"/>
          <a:ext cx="622941" cy="295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6</xdr:col>
      <xdr:colOff>1993366</xdr:colOff>
      <xdr:row>5</xdr:row>
      <xdr:rowOff>236764</xdr:rowOff>
    </xdr:from>
    <xdr:to>
      <xdr:col>6</xdr:col>
      <xdr:colOff>2569366</xdr:colOff>
      <xdr:row>6</xdr:row>
      <xdr:rowOff>161411</xdr:rowOff>
    </xdr:to>
    <xdr:sp macro="" textlink="">
      <xdr:nvSpPr>
        <xdr:cNvPr id="53" name="テキスト ボックス 52">
          <a:extLst>
            <a:ext uri="{FF2B5EF4-FFF2-40B4-BE49-F238E27FC236}">
              <a16:creationId xmlns:a16="http://schemas.microsoft.com/office/drawing/2014/main" id="{00000000-0008-0000-1200-000035000000}"/>
            </a:ext>
          </a:extLst>
        </xdr:cNvPr>
        <xdr:cNvSpPr txBox="1"/>
      </xdr:nvSpPr>
      <xdr:spPr>
        <a:xfrm>
          <a:off x="9441916" y="941614"/>
          <a:ext cx="576000"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6</xdr:col>
      <xdr:colOff>1965726</xdr:colOff>
      <xdr:row>6</xdr:row>
      <xdr:rowOff>289862</xdr:rowOff>
    </xdr:from>
    <xdr:to>
      <xdr:col>6</xdr:col>
      <xdr:colOff>2541726</xdr:colOff>
      <xdr:row>7</xdr:row>
      <xdr:rowOff>214509</xdr:rowOff>
    </xdr:to>
    <xdr:sp macro="" textlink="">
      <xdr:nvSpPr>
        <xdr:cNvPr id="54" name="テキスト ボックス 53">
          <a:extLst>
            <a:ext uri="{FF2B5EF4-FFF2-40B4-BE49-F238E27FC236}">
              <a16:creationId xmlns:a16="http://schemas.microsoft.com/office/drawing/2014/main" id="{00000000-0008-0000-1200-000036000000}"/>
            </a:ext>
          </a:extLst>
        </xdr:cNvPr>
        <xdr:cNvSpPr txBox="1"/>
      </xdr:nvSpPr>
      <xdr:spPr>
        <a:xfrm>
          <a:off x="9414276" y="1289987"/>
          <a:ext cx="576000"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6</xdr:col>
      <xdr:colOff>709706</xdr:colOff>
      <xdr:row>5</xdr:row>
      <xdr:rowOff>236764</xdr:rowOff>
    </xdr:from>
    <xdr:to>
      <xdr:col>7</xdr:col>
      <xdr:colOff>2080</xdr:colOff>
      <xdr:row>6</xdr:row>
      <xdr:rowOff>164353</xdr:rowOff>
    </xdr:to>
    <xdr:sp macro="" textlink="">
      <xdr:nvSpPr>
        <xdr:cNvPr id="55" name="テキスト ボックス 54">
          <a:extLst>
            <a:ext uri="{FF2B5EF4-FFF2-40B4-BE49-F238E27FC236}">
              <a16:creationId xmlns:a16="http://schemas.microsoft.com/office/drawing/2014/main" id="{00000000-0008-0000-1200-000037000000}"/>
            </a:ext>
          </a:extLst>
        </xdr:cNvPr>
        <xdr:cNvSpPr txBox="1"/>
      </xdr:nvSpPr>
      <xdr:spPr>
        <a:xfrm flipH="1">
          <a:off x="8688294" y="1237823"/>
          <a:ext cx="629610" cy="218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6</xdr:col>
      <xdr:colOff>702075</xdr:colOff>
      <xdr:row>7</xdr:row>
      <xdr:rowOff>35862</xdr:rowOff>
    </xdr:from>
    <xdr:to>
      <xdr:col>6</xdr:col>
      <xdr:colOff>1307352</xdr:colOff>
      <xdr:row>7</xdr:row>
      <xdr:rowOff>246529</xdr:rowOff>
    </xdr:to>
    <xdr:sp macro="" textlink="">
      <xdr:nvSpPr>
        <xdr:cNvPr id="56" name="テキスト ボックス 55">
          <a:extLst>
            <a:ext uri="{FF2B5EF4-FFF2-40B4-BE49-F238E27FC236}">
              <a16:creationId xmlns:a16="http://schemas.microsoft.com/office/drawing/2014/main" id="{00000000-0008-0000-1200-000038000000}"/>
            </a:ext>
          </a:extLst>
        </xdr:cNvPr>
        <xdr:cNvSpPr txBox="1"/>
      </xdr:nvSpPr>
      <xdr:spPr>
        <a:xfrm>
          <a:off x="8680663" y="1619627"/>
          <a:ext cx="605277" cy="210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oneCellAnchor>
    <xdr:from>
      <xdr:col>2</xdr:col>
      <xdr:colOff>106882</xdr:colOff>
      <xdr:row>2</xdr:row>
      <xdr:rowOff>105227</xdr:rowOff>
    </xdr:from>
    <xdr:ext cx="3210594" cy="366487"/>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1220000" y="232227"/>
          <a:ext cx="3210594" cy="366487"/>
        </a:xfrm>
        <a:prstGeom prst="rect">
          <a:avLst/>
        </a:prstGeom>
        <a:solidFill>
          <a:schemeClr val="bg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消費税コード＝外税の場合を示す</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723900</xdr:colOff>
      <xdr:row>9</xdr:row>
      <xdr:rowOff>67235</xdr:rowOff>
    </xdr:from>
    <xdr:to>
      <xdr:col>13</xdr:col>
      <xdr:colOff>64993</xdr:colOff>
      <xdr:row>9</xdr:row>
      <xdr:rowOff>268941</xdr:rowOff>
    </xdr:to>
    <xdr:sp macro="" textlink="">
      <xdr:nvSpPr>
        <xdr:cNvPr id="57" name="テキスト ボックス 56">
          <a:extLst>
            <a:ext uri="{FF2B5EF4-FFF2-40B4-BE49-F238E27FC236}">
              <a16:creationId xmlns:a16="http://schemas.microsoft.com/office/drawing/2014/main" id="{00000000-0008-0000-1200-000039000000}"/>
            </a:ext>
          </a:extLst>
        </xdr:cNvPr>
        <xdr:cNvSpPr txBox="1"/>
      </xdr:nvSpPr>
      <xdr:spPr>
        <a:xfrm>
          <a:off x="14554200" y="2238935"/>
          <a:ext cx="560293" cy="201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12</xdr:col>
      <xdr:colOff>723900</xdr:colOff>
      <xdr:row>9</xdr:row>
      <xdr:rowOff>332728</xdr:rowOff>
    </xdr:from>
    <xdr:to>
      <xdr:col>13</xdr:col>
      <xdr:colOff>78584</xdr:colOff>
      <xdr:row>10</xdr:row>
      <xdr:rowOff>130375</xdr:rowOff>
    </xdr:to>
    <xdr:sp macro="" textlink="">
      <xdr:nvSpPr>
        <xdr:cNvPr id="58" name="テキスト ボックス 57">
          <a:extLst>
            <a:ext uri="{FF2B5EF4-FFF2-40B4-BE49-F238E27FC236}">
              <a16:creationId xmlns:a16="http://schemas.microsoft.com/office/drawing/2014/main" id="{00000000-0008-0000-1200-00003A000000}"/>
            </a:ext>
          </a:extLst>
        </xdr:cNvPr>
        <xdr:cNvSpPr txBox="1"/>
      </xdr:nvSpPr>
      <xdr:spPr>
        <a:xfrm>
          <a:off x="14554200" y="2504428"/>
          <a:ext cx="573884"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X1439</a:t>
          </a:r>
        </a:p>
      </xdr:txBody>
    </xdr:sp>
    <xdr:clientData/>
  </xdr:twoCellAnchor>
  <xdr:twoCellAnchor>
    <xdr:from>
      <xdr:col>17</xdr:col>
      <xdr:colOff>476250</xdr:colOff>
      <xdr:row>9</xdr:row>
      <xdr:rowOff>238125</xdr:rowOff>
    </xdr:from>
    <xdr:to>
      <xdr:col>19</xdr:col>
      <xdr:colOff>125150</xdr:colOff>
      <xdr:row>10</xdr:row>
      <xdr:rowOff>35025</xdr:rowOff>
    </xdr:to>
    <xdr:sp macro="" textlink="">
      <xdr:nvSpPr>
        <xdr:cNvPr id="59" name="テキスト ボックス 58">
          <a:extLst>
            <a:ext uri="{FF2B5EF4-FFF2-40B4-BE49-F238E27FC236}">
              <a16:creationId xmlns:a16="http://schemas.microsoft.com/office/drawing/2014/main" id="{00000000-0008-0000-1200-00003B000000}"/>
            </a:ext>
          </a:extLst>
        </xdr:cNvPr>
        <xdr:cNvSpPr txBox="1"/>
      </xdr:nvSpPr>
      <xdr:spPr>
        <a:xfrm>
          <a:off x="18573750" y="2409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477186</xdr:colOff>
      <xdr:row>11</xdr:row>
      <xdr:rowOff>225425</xdr:rowOff>
    </xdr:from>
    <xdr:to>
      <xdr:col>19</xdr:col>
      <xdr:colOff>127580</xdr:colOff>
      <xdr:row>12</xdr:row>
      <xdr:rowOff>146150</xdr:rowOff>
    </xdr:to>
    <xdr:sp macro="" textlink="">
      <xdr:nvSpPr>
        <xdr:cNvPr id="60" name="テキスト ボックス 59">
          <a:extLst>
            <a:ext uri="{FF2B5EF4-FFF2-40B4-BE49-F238E27FC236}">
              <a16:creationId xmlns:a16="http://schemas.microsoft.com/office/drawing/2014/main" id="{00000000-0008-0000-1200-00003C000000}"/>
            </a:ext>
          </a:extLst>
        </xdr:cNvPr>
        <xdr:cNvSpPr txBox="1"/>
      </xdr:nvSpPr>
      <xdr:spPr>
        <a:xfrm>
          <a:off x="18574686" y="3108325"/>
          <a:ext cx="577494"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oneCellAnchor>
    <xdr:from>
      <xdr:col>4</xdr:col>
      <xdr:colOff>76200</xdr:colOff>
      <xdr:row>9</xdr:row>
      <xdr:rowOff>152400</xdr:rowOff>
    </xdr:from>
    <xdr:ext cx="904689" cy="268941"/>
    <xdr:sp macro="" textlink="">
      <xdr:nvSpPr>
        <xdr:cNvPr id="2" name="吹き出し: 角を丸めた四角形 13">
          <a:extLst>
            <a:ext uri="{FF2B5EF4-FFF2-40B4-BE49-F238E27FC236}">
              <a16:creationId xmlns:a16="http://schemas.microsoft.com/office/drawing/2014/main" id="{00000000-0008-0000-1200-000002000000}"/>
            </a:ext>
          </a:extLst>
        </xdr:cNvPr>
        <xdr:cNvSpPr/>
      </xdr:nvSpPr>
      <xdr:spPr bwMode="auto">
        <a:xfrm>
          <a:off x="2314575" y="2324100"/>
          <a:ext cx="904689" cy="268941"/>
        </a:xfrm>
        <a:prstGeom prst="wedgeRoundRectCallout">
          <a:avLst>
            <a:gd name="adj1" fmla="val -66682"/>
            <a:gd name="adj2" fmla="val 9158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13</xdr:col>
      <xdr:colOff>685799</xdr:colOff>
      <xdr:row>11</xdr:row>
      <xdr:rowOff>245383</xdr:rowOff>
    </xdr:from>
    <xdr:to>
      <xdr:col>14</xdr:col>
      <xdr:colOff>128324</xdr:colOff>
      <xdr:row>12</xdr:row>
      <xdr:rowOff>166108</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5735299" y="3128283"/>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13</xdr:col>
      <xdr:colOff>702127</xdr:colOff>
      <xdr:row>9</xdr:row>
      <xdr:rowOff>239485</xdr:rowOff>
    </xdr:from>
    <xdr:to>
      <xdr:col>14</xdr:col>
      <xdr:colOff>144652</xdr:colOff>
      <xdr:row>10</xdr:row>
      <xdr:rowOff>36385</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15723052" y="24111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2580820</xdr:colOff>
      <xdr:row>4</xdr:row>
      <xdr:rowOff>171347</xdr:rowOff>
    </xdr:from>
    <xdr:to>
      <xdr:col>5</xdr:col>
      <xdr:colOff>18142</xdr:colOff>
      <xdr:row>5</xdr:row>
      <xdr:rowOff>117928</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5783034" y="1060347"/>
          <a:ext cx="603251" cy="236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9</xdr:col>
      <xdr:colOff>233136</xdr:colOff>
      <xdr:row>5</xdr:row>
      <xdr:rowOff>18142</xdr:rowOff>
    </xdr:from>
    <xdr:to>
      <xdr:col>10</xdr:col>
      <xdr:colOff>616857</xdr:colOff>
      <xdr:row>5</xdr:row>
      <xdr:rowOff>253999</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11908065" y="1197428"/>
          <a:ext cx="619578" cy="235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xdr:col>
      <xdr:colOff>197971</xdr:colOff>
      <xdr:row>5</xdr:row>
      <xdr:rowOff>71610</xdr:rowOff>
    </xdr:from>
    <xdr:to>
      <xdr:col>1</xdr:col>
      <xdr:colOff>773971</xdr:colOff>
      <xdr:row>5</xdr:row>
      <xdr:rowOff>287610</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883771" y="1262235"/>
          <a:ext cx="490275" cy="1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14</xdr:col>
      <xdr:colOff>612322</xdr:colOff>
      <xdr:row>44</xdr:row>
      <xdr:rowOff>285750</xdr:rowOff>
    </xdr:from>
    <xdr:to>
      <xdr:col>19</xdr:col>
      <xdr:colOff>1</xdr:colOff>
      <xdr:row>45</xdr:row>
      <xdr:rowOff>260938</xdr:rowOff>
    </xdr:to>
    <xdr:sp macro="" textlink="">
      <xdr:nvSpPr>
        <xdr:cNvPr id="9" name="吹き出し: 角を丸めた四角形 15">
          <a:extLst>
            <a:ext uri="{FF2B5EF4-FFF2-40B4-BE49-F238E27FC236}">
              <a16:creationId xmlns:a16="http://schemas.microsoft.com/office/drawing/2014/main" id="{00000000-0008-0000-1300-000009000000}"/>
            </a:ext>
          </a:extLst>
        </xdr:cNvPr>
        <xdr:cNvSpPr/>
      </xdr:nvSpPr>
      <xdr:spPr bwMode="auto">
        <a:xfrm>
          <a:off x="16968108" y="13090071"/>
          <a:ext cx="2217964" cy="27454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twoCellAnchor>
    <xdr:from>
      <xdr:col>9</xdr:col>
      <xdr:colOff>234951</xdr:colOff>
      <xdr:row>6</xdr:row>
      <xdr:rowOff>81643</xdr:rowOff>
    </xdr:from>
    <xdr:to>
      <xdr:col>10</xdr:col>
      <xdr:colOff>625928</xdr:colOff>
      <xdr:row>7</xdr:row>
      <xdr:rowOff>63500</xdr:rowOff>
    </xdr:to>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12227380" y="1551214"/>
          <a:ext cx="626834"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oneCellAnchor>
    <xdr:from>
      <xdr:col>4</xdr:col>
      <xdr:colOff>2217442</xdr:colOff>
      <xdr:row>19</xdr:row>
      <xdr:rowOff>153289</xdr:rowOff>
    </xdr:from>
    <xdr:ext cx="1967005" cy="522413"/>
    <xdr:sp macro="" textlink="">
      <xdr:nvSpPr>
        <xdr:cNvPr id="11" name="吹き出し: 角を丸めた四角形 14">
          <a:extLst>
            <a:ext uri="{FF2B5EF4-FFF2-40B4-BE49-F238E27FC236}">
              <a16:creationId xmlns:a16="http://schemas.microsoft.com/office/drawing/2014/main" id="{00000000-0008-0000-1300-00000B000000}"/>
            </a:ext>
          </a:extLst>
        </xdr:cNvPr>
        <xdr:cNvSpPr/>
      </xdr:nvSpPr>
      <xdr:spPr bwMode="auto">
        <a:xfrm>
          <a:off x="5427367" y="5601589"/>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11</xdr:col>
      <xdr:colOff>295692</xdr:colOff>
      <xdr:row>7</xdr:row>
      <xdr:rowOff>116417</xdr:rowOff>
    </xdr:from>
    <xdr:ext cx="904689" cy="268941"/>
    <xdr:sp macro="" textlink="">
      <xdr:nvSpPr>
        <xdr:cNvPr id="12" name="吹き出し: 角を丸めた四角形 13">
          <a:extLst>
            <a:ext uri="{FF2B5EF4-FFF2-40B4-BE49-F238E27FC236}">
              <a16:creationId xmlns:a16="http://schemas.microsoft.com/office/drawing/2014/main" id="{00000000-0008-0000-1300-00000C000000}"/>
            </a:ext>
          </a:extLst>
        </xdr:cNvPr>
        <xdr:cNvSpPr/>
      </xdr:nvSpPr>
      <xdr:spPr bwMode="auto">
        <a:xfrm>
          <a:off x="8525292" y="1783292"/>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2</xdr:col>
      <xdr:colOff>0</xdr:colOff>
      <xdr:row>7</xdr:row>
      <xdr:rowOff>189921</xdr:rowOff>
    </xdr:from>
    <xdr:ext cx="3243729" cy="261206"/>
    <xdr:sp macro="" textlink="">
      <xdr:nvSpPr>
        <xdr:cNvPr id="13" name="吹き出し: 角を丸めた四角形 12">
          <a:extLst>
            <a:ext uri="{FF2B5EF4-FFF2-40B4-BE49-F238E27FC236}">
              <a16:creationId xmlns:a16="http://schemas.microsoft.com/office/drawing/2014/main" id="{00000000-0008-0000-1300-00000D000000}"/>
            </a:ext>
          </a:extLst>
        </xdr:cNvPr>
        <xdr:cNvSpPr/>
      </xdr:nvSpPr>
      <xdr:spPr bwMode="auto">
        <a:xfrm>
          <a:off x="1583267" y="1856796"/>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xdr:col>
      <xdr:colOff>197971</xdr:colOff>
      <xdr:row>6</xdr:row>
      <xdr:rowOff>70438</xdr:rowOff>
    </xdr:from>
    <xdr:to>
      <xdr:col>1</xdr:col>
      <xdr:colOff>773971</xdr:colOff>
      <xdr:row>6</xdr:row>
      <xdr:rowOff>286438</xdr:rowOff>
    </xdr:to>
    <xdr:sp macro="" textlink="">
      <xdr:nvSpPr>
        <xdr:cNvPr id="14" name="テキスト ボックス 13">
          <a:extLst>
            <a:ext uri="{FF2B5EF4-FFF2-40B4-BE49-F238E27FC236}">
              <a16:creationId xmlns:a16="http://schemas.microsoft.com/office/drawing/2014/main" id="{00000000-0008-0000-1300-00000E000000}"/>
            </a:ext>
          </a:extLst>
        </xdr:cNvPr>
        <xdr:cNvSpPr txBox="1"/>
      </xdr:nvSpPr>
      <xdr:spPr>
        <a:xfrm>
          <a:off x="883771" y="1499188"/>
          <a:ext cx="490275" cy="1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4</xdr:col>
      <xdr:colOff>1959427</xdr:colOff>
      <xdr:row>8</xdr:row>
      <xdr:rowOff>250124</xdr:rowOff>
    </xdr:from>
    <xdr:to>
      <xdr:col>4</xdr:col>
      <xdr:colOff>2535427</xdr:colOff>
      <xdr:row>9</xdr:row>
      <xdr:rowOff>71710</xdr:rowOff>
    </xdr:to>
    <xdr:sp macro="" textlink="">
      <xdr:nvSpPr>
        <xdr:cNvPr id="17" name="テキスト ボックス 16">
          <a:extLst>
            <a:ext uri="{FF2B5EF4-FFF2-40B4-BE49-F238E27FC236}">
              <a16:creationId xmlns:a16="http://schemas.microsoft.com/office/drawing/2014/main" id="{00000000-0008-0000-1300-000011000000}"/>
            </a:ext>
          </a:extLst>
        </xdr:cNvPr>
        <xdr:cNvSpPr txBox="1"/>
      </xdr:nvSpPr>
      <xdr:spPr>
        <a:xfrm>
          <a:off x="5161641" y="2300267"/>
          <a:ext cx="576000" cy="23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5</xdr:col>
      <xdr:colOff>1794326</xdr:colOff>
      <xdr:row>8</xdr:row>
      <xdr:rowOff>250124</xdr:rowOff>
    </xdr:from>
    <xdr:to>
      <xdr:col>5</xdr:col>
      <xdr:colOff>2370326</xdr:colOff>
      <xdr:row>9</xdr:row>
      <xdr:rowOff>71710</xdr:rowOff>
    </xdr:to>
    <xdr:sp macro="" textlink="">
      <xdr:nvSpPr>
        <xdr:cNvPr id="18" name="テキスト ボックス 17">
          <a:extLst>
            <a:ext uri="{FF2B5EF4-FFF2-40B4-BE49-F238E27FC236}">
              <a16:creationId xmlns:a16="http://schemas.microsoft.com/office/drawing/2014/main" id="{00000000-0008-0000-1300-000012000000}"/>
            </a:ext>
          </a:extLst>
        </xdr:cNvPr>
        <xdr:cNvSpPr txBox="1"/>
      </xdr:nvSpPr>
      <xdr:spPr>
        <a:xfrm>
          <a:off x="8162469" y="2300267"/>
          <a:ext cx="576000" cy="23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6</xdr:col>
      <xdr:colOff>431798</xdr:colOff>
      <xdr:row>8</xdr:row>
      <xdr:rowOff>250124</xdr:rowOff>
    </xdr:from>
    <xdr:to>
      <xdr:col>6</xdr:col>
      <xdr:colOff>1034142</xdr:colOff>
      <xdr:row>9</xdr:row>
      <xdr:rowOff>145142</xdr:rowOff>
    </xdr:to>
    <xdr:sp macro="" textlink="">
      <xdr:nvSpPr>
        <xdr:cNvPr id="19" name="テキスト ボックス 18">
          <a:extLst>
            <a:ext uri="{FF2B5EF4-FFF2-40B4-BE49-F238E27FC236}">
              <a16:creationId xmlns:a16="http://schemas.microsoft.com/office/drawing/2014/main" id="{00000000-0008-0000-1300-000013000000}"/>
            </a:ext>
          </a:extLst>
        </xdr:cNvPr>
        <xdr:cNvSpPr txBox="1"/>
      </xdr:nvSpPr>
      <xdr:spPr>
        <a:xfrm>
          <a:off x="9376227" y="2300267"/>
          <a:ext cx="602344" cy="312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7</xdr:col>
      <xdr:colOff>87082</xdr:colOff>
      <xdr:row>8</xdr:row>
      <xdr:rowOff>250124</xdr:rowOff>
    </xdr:from>
    <xdr:to>
      <xdr:col>7</xdr:col>
      <xdr:colOff>663082</xdr:colOff>
      <xdr:row>9</xdr:row>
      <xdr:rowOff>71710</xdr:rowOff>
    </xdr:to>
    <xdr:sp macro="" textlink="">
      <xdr:nvSpPr>
        <xdr:cNvPr id="20" name="テキスト ボックス 19">
          <a:extLst>
            <a:ext uri="{FF2B5EF4-FFF2-40B4-BE49-F238E27FC236}">
              <a16:creationId xmlns:a16="http://schemas.microsoft.com/office/drawing/2014/main" id="{00000000-0008-0000-1300-000014000000}"/>
            </a:ext>
          </a:extLst>
        </xdr:cNvPr>
        <xdr:cNvSpPr txBox="1"/>
      </xdr:nvSpPr>
      <xdr:spPr>
        <a:xfrm>
          <a:off x="10029368" y="2300267"/>
          <a:ext cx="576000" cy="23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15</xdr:col>
      <xdr:colOff>609598</xdr:colOff>
      <xdr:row>8</xdr:row>
      <xdr:rowOff>254855</xdr:rowOff>
    </xdr:from>
    <xdr:to>
      <xdr:col>17</xdr:col>
      <xdr:colOff>154657</xdr:colOff>
      <xdr:row>9</xdr:row>
      <xdr:rowOff>56237</xdr:rowOff>
    </xdr:to>
    <xdr:sp macro="" textlink="">
      <xdr:nvSpPr>
        <xdr:cNvPr id="22" name="テキスト ボックス 21">
          <a:extLst>
            <a:ext uri="{FF2B5EF4-FFF2-40B4-BE49-F238E27FC236}">
              <a16:creationId xmlns:a16="http://schemas.microsoft.com/office/drawing/2014/main" id="{00000000-0008-0000-1300-000016000000}"/>
            </a:ext>
          </a:extLst>
        </xdr:cNvPr>
        <xdr:cNvSpPr txBox="1"/>
      </xdr:nvSpPr>
      <xdr:spPr>
        <a:xfrm>
          <a:off x="18440398" y="2324955"/>
          <a:ext cx="586459"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625927</xdr:colOff>
      <xdr:row>10</xdr:row>
      <xdr:rowOff>239486</xdr:rowOff>
    </xdr:from>
    <xdr:to>
      <xdr:col>17</xdr:col>
      <xdr:colOff>170986</xdr:colOff>
      <xdr:row>11</xdr:row>
      <xdr:rowOff>164133</xdr:rowOff>
    </xdr:to>
    <xdr:sp macro="" textlink="">
      <xdr:nvSpPr>
        <xdr:cNvPr id="23" name="テキスト ボックス 22">
          <a:extLst>
            <a:ext uri="{FF2B5EF4-FFF2-40B4-BE49-F238E27FC236}">
              <a16:creationId xmlns:a16="http://schemas.microsoft.com/office/drawing/2014/main" id="{00000000-0008-0000-1300-000017000000}"/>
            </a:ext>
          </a:extLst>
        </xdr:cNvPr>
        <xdr:cNvSpPr txBox="1"/>
      </xdr:nvSpPr>
      <xdr:spPr>
        <a:xfrm>
          <a:off x="18456727" y="3020786"/>
          <a:ext cx="586459"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14</xdr:col>
      <xdr:colOff>498928</xdr:colOff>
      <xdr:row>8</xdr:row>
      <xdr:rowOff>254855</xdr:rowOff>
    </xdr:from>
    <xdr:to>
      <xdr:col>15</xdr:col>
      <xdr:colOff>198628</xdr:colOff>
      <xdr:row>9</xdr:row>
      <xdr:rowOff>51755</xdr:rowOff>
    </xdr:to>
    <xdr:sp macro="" textlink="">
      <xdr:nvSpPr>
        <xdr:cNvPr id="24" name="テキスト ボックス 23">
          <a:extLst>
            <a:ext uri="{FF2B5EF4-FFF2-40B4-BE49-F238E27FC236}">
              <a16:creationId xmlns:a16="http://schemas.microsoft.com/office/drawing/2014/main" id="{00000000-0008-0000-1300-000018000000}"/>
            </a:ext>
          </a:extLst>
        </xdr:cNvPr>
        <xdr:cNvSpPr txBox="1"/>
      </xdr:nvSpPr>
      <xdr:spPr>
        <a:xfrm>
          <a:off x="17453428" y="232495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515257</xdr:colOff>
      <xdr:row>10</xdr:row>
      <xdr:rowOff>239486</xdr:rowOff>
    </xdr:from>
    <xdr:to>
      <xdr:col>15</xdr:col>
      <xdr:colOff>217198</xdr:colOff>
      <xdr:row>11</xdr:row>
      <xdr:rowOff>164133</xdr:rowOff>
    </xdr:to>
    <xdr:sp macro="" textlink="">
      <xdr:nvSpPr>
        <xdr:cNvPr id="25" name="テキスト ボックス 24">
          <a:extLst>
            <a:ext uri="{FF2B5EF4-FFF2-40B4-BE49-F238E27FC236}">
              <a16:creationId xmlns:a16="http://schemas.microsoft.com/office/drawing/2014/main" id="{00000000-0008-0000-1300-000019000000}"/>
            </a:ext>
          </a:extLst>
        </xdr:cNvPr>
        <xdr:cNvSpPr txBox="1"/>
      </xdr:nvSpPr>
      <xdr:spPr>
        <a:xfrm>
          <a:off x="17469757" y="3020786"/>
          <a:ext cx="578241"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3</xdr:col>
      <xdr:colOff>1197429</xdr:colOff>
      <xdr:row>9</xdr:row>
      <xdr:rowOff>281214</xdr:rowOff>
    </xdr:from>
    <xdr:to>
      <xdr:col>3</xdr:col>
      <xdr:colOff>1773429</xdr:colOff>
      <xdr:row>10</xdr:row>
      <xdr:rowOff>226886</xdr:rowOff>
    </xdr:to>
    <xdr:sp macro="" textlink="">
      <xdr:nvSpPr>
        <xdr:cNvPr id="29" name="テキスト ボックス 28">
          <a:extLst>
            <a:ext uri="{FF2B5EF4-FFF2-40B4-BE49-F238E27FC236}">
              <a16:creationId xmlns:a16="http://schemas.microsoft.com/office/drawing/2014/main" id="{00000000-0008-0000-1300-00001D000000}"/>
            </a:ext>
          </a:extLst>
        </xdr:cNvPr>
        <xdr:cNvSpPr txBox="1"/>
      </xdr:nvSpPr>
      <xdr:spPr>
        <a:xfrm>
          <a:off x="2585358" y="2748643"/>
          <a:ext cx="576000" cy="235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X1377</a:t>
          </a:r>
          <a:endParaRPr kumimoji="1" lang="ja-JP" altLang="en-US" sz="1100">
            <a:solidFill>
              <a:srgbClr val="0070C0"/>
            </a:solidFill>
          </a:endParaRPr>
        </a:p>
      </xdr:txBody>
    </xdr:sp>
    <xdr:clientData/>
  </xdr:twoCellAnchor>
  <xdr:twoCellAnchor>
    <xdr:from>
      <xdr:col>3</xdr:col>
      <xdr:colOff>1061357</xdr:colOff>
      <xdr:row>8</xdr:row>
      <xdr:rowOff>248311</xdr:rowOff>
    </xdr:from>
    <xdr:to>
      <xdr:col>3</xdr:col>
      <xdr:colOff>1637357</xdr:colOff>
      <xdr:row>9</xdr:row>
      <xdr:rowOff>69897</xdr:rowOff>
    </xdr:to>
    <xdr:sp macro="" textlink="">
      <xdr:nvSpPr>
        <xdr:cNvPr id="30" name="テキスト ボックス 29">
          <a:extLst>
            <a:ext uri="{FF2B5EF4-FFF2-40B4-BE49-F238E27FC236}">
              <a16:creationId xmlns:a16="http://schemas.microsoft.com/office/drawing/2014/main" id="{00000000-0008-0000-1300-00001E000000}"/>
            </a:ext>
          </a:extLst>
        </xdr:cNvPr>
        <xdr:cNvSpPr txBox="1"/>
      </xdr:nvSpPr>
      <xdr:spPr>
        <a:xfrm>
          <a:off x="2449286" y="2298454"/>
          <a:ext cx="576000" cy="23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X1378</a:t>
          </a:r>
        </a:p>
      </xdr:txBody>
    </xdr:sp>
    <xdr:clientData/>
  </xdr:twoCellAnchor>
  <xdr:twoCellAnchor>
    <xdr:from>
      <xdr:col>10</xdr:col>
      <xdr:colOff>360722</xdr:colOff>
      <xdr:row>8</xdr:row>
      <xdr:rowOff>250124</xdr:rowOff>
    </xdr:from>
    <xdr:to>
      <xdr:col>10</xdr:col>
      <xdr:colOff>936722</xdr:colOff>
      <xdr:row>9</xdr:row>
      <xdr:rowOff>71710</xdr:rowOff>
    </xdr:to>
    <xdr:sp macro="" textlink="">
      <xdr:nvSpPr>
        <xdr:cNvPr id="31" name="テキスト ボックス 30">
          <a:extLst>
            <a:ext uri="{FF2B5EF4-FFF2-40B4-BE49-F238E27FC236}">
              <a16:creationId xmlns:a16="http://schemas.microsoft.com/office/drawing/2014/main" id="{00000000-0008-0000-1300-00001F000000}"/>
            </a:ext>
          </a:extLst>
        </xdr:cNvPr>
        <xdr:cNvSpPr txBox="1"/>
      </xdr:nvSpPr>
      <xdr:spPr>
        <a:xfrm>
          <a:off x="12271508" y="2300267"/>
          <a:ext cx="576000" cy="23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8</xdr:col>
      <xdr:colOff>399143</xdr:colOff>
      <xdr:row>8</xdr:row>
      <xdr:rowOff>250124</xdr:rowOff>
    </xdr:from>
    <xdr:to>
      <xdr:col>9</xdr:col>
      <xdr:colOff>56261</xdr:colOff>
      <xdr:row>9</xdr:row>
      <xdr:rowOff>71710</xdr:rowOff>
    </xdr:to>
    <xdr:sp macro="" textlink="">
      <xdr:nvSpPr>
        <xdr:cNvPr id="32" name="テキスト ボックス 31">
          <a:extLst>
            <a:ext uri="{FF2B5EF4-FFF2-40B4-BE49-F238E27FC236}">
              <a16:creationId xmlns:a16="http://schemas.microsoft.com/office/drawing/2014/main" id="{00000000-0008-0000-1300-000020000000}"/>
            </a:ext>
          </a:extLst>
        </xdr:cNvPr>
        <xdr:cNvSpPr txBox="1"/>
      </xdr:nvSpPr>
      <xdr:spPr>
        <a:xfrm>
          <a:off x="11148786" y="2300267"/>
          <a:ext cx="582404" cy="23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2066472</xdr:colOff>
      <xdr:row>4</xdr:row>
      <xdr:rowOff>127001</xdr:rowOff>
    </xdr:from>
    <xdr:to>
      <xdr:col>6</xdr:col>
      <xdr:colOff>54429</xdr:colOff>
      <xdr:row>5</xdr:row>
      <xdr:rowOff>154214</xdr:rowOff>
    </xdr:to>
    <xdr:sp macro="" textlink="">
      <xdr:nvSpPr>
        <xdr:cNvPr id="33" name="テキスト ボックス 32">
          <a:extLst>
            <a:ext uri="{FF2B5EF4-FFF2-40B4-BE49-F238E27FC236}">
              <a16:creationId xmlns:a16="http://schemas.microsoft.com/office/drawing/2014/main" id="{00000000-0008-0000-1300-000021000000}"/>
            </a:ext>
          </a:extLst>
        </xdr:cNvPr>
        <xdr:cNvSpPr txBox="1"/>
      </xdr:nvSpPr>
      <xdr:spPr>
        <a:xfrm>
          <a:off x="8434615" y="1016001"/>
          <a:ext cx="564243" cy="317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6</xdr:col>
      <xdr:colOff>752928</xdr:colOff>
      <xdr:row>4</xdr:row>
      <xdr:rowOff>127907</xdr:rowOff>
    </xdr:from>
    <xdr:to>
      <xdr:col>7</xdr:col>
      <xdr:colOff>45357</xdr:colOff>
      <xdr:row>5</xdr:row>
      <xdr:rowOff>108857</xdr:rowOff>
    </xdr:to>
    <xdr:sp macro="" textlink="">
      <xdr:nvSpPr>
        <xdr:cNvPr id="34" name="テキスト ボックス 33">
          <a:extLst>
            <a:ext uri="{FF2B5EF4-FFF2-40B4-BE49-F238E27FC236}">
              <a16:creationId xmlns:a16="http://schemas.microsoft.com/office/drawing/2014/main" id="{00000000-0008-0000-1300-000022000000}"/>
            </a:ext>
          </a:extLst>
        </xdr:cNvPr>
        <xdr:cNvSpPr txBox="1"/>
      </xdr:nvSpPr>
      <xdr:spPr>
        <a:xfrm>
          <a:off x="9697357" y="1016907"/>
          <a:ext cx="607786" cy="271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6</xdr:col>
      <xdr:colOff>736351</xdr:colOff>
      <xdr:row>5</xdr:row>
      <xdr:rowOff>208219</xdr:rowOff>
    </xdr:from>
    <xdr:to>
      <xdr:col>7</xdr:col>
      <xdr:colOff>18142</xdr:colOff>
      <xdr:row>6</xdr:row>
      <xdr:rowOff>235858</xdr:rowOff>
    </xdr:to>
    <xdr:sp macro="" textlink="">
      <xdr:nvSpPr>
        <xdr:cNvPr id="35" name="テキスト ボックス 34">
          <a:extLst>
            <a:ext uri="{FF2B5EF4-FFF2-40B4-BE49-F238E27FC236}">
              <a16:creationId xmlns:a16="http://schemas.microsoft.com/office/drawing/2014/main" id="{00000000-0008-0000-1300-000023000000}"/>
            </a:ext>
          </a:extLst>
        </xdr:cNvPr>
        <xdr:cNvSpPr txBox="1"/>
      </xdr:nvSpPr>
      <xdr:spPr>
        <a:xfrm>
          <a:off x="9680780" y="1387505"/>
          <a:ext cx="597148" cy="317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9</xdr:col>
      <xdr:colOff>172357</xdr:colOff>
      <xdr:row>44</xdr:row>
      <xdr:rowOff>45357</xdr:rowOff>
    </xdr:from>
    <xdr:to>
      <xdr:col>10</xdr:col>
      <xdr:colOff>517978</xdr:colOff>
      <xdr:row>44</xdr:row>
      <xdr:rowOff>248104</xdr:rowOff>
    </xdr:to>
    <xdr:sp macro="" textlink="">
      <xdr:nvSpPr>
        <xdr:cNvPr id="37" name="テキスト ボックス 36">
          <a:extLst>
            <a:ext uri="{FF2B5EF4-FFF2-40B4-BE49-F238E27FC236}">
              <a16:creationId xmlns:a16="http://schemas.microsoft.com/office/drawing/2014/main" id="{00000000-0008-0000-1300-000025000000}"/>
            </a:ext>
          </a:extLst>
        </xdr:cNvPr>
        <xdr:cNvSpPr txBox="1"/>
      </xdr:nvSpPr>
      <xdr:spPr>
        <a:xfrm>
          <a:off x="7030357" y="10046607"/>
          <a:ext cx="1031421" cy="193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oneCellAnchor>
    <xdr:from>
      <xdr:col>2</xdr:col>
      <xdr:colOff>0</xdr:colOff>
      <xdr:row>1</xdr:row>
      <xdr:rowOff>99786</xdr:rowOff>
    </xdr:from>
    <xdr:ext cx="3210594" cy="366487"/>
    <xdr:sp macro="" textlink="">
      <xdr:nvSpPr>
        <xdr:cNvPr id="27" name="テキスト ボックス 26">
          <a:extLst>
            <a:ext uri="{FF2B5EF4-FFF2-40B4-BE49-F238E27FC236}">
              <a16:creationId xmlns:a16="http://schemas.microsoft.com/office/drawing/2014/main" id="{00000000-0008-0000-1300-00001B000000}"/>
            </a:ext>
          </a:extLst>
        </xdr:cNvPr>
        <xdr:cNvSpPr txBox="1"/>
      </xdr:nvSpPr>
      <xdr:spPr>
        <a:xfrm>
          <a:off x="1279072" y="163286"/>
          <a:ext cx="3210594" cy="366487"/>
        </a:xfrm>
        <a:prstGeom prst="rect">
          <a:avLst/>
        </a:prstGeom>
        <a:solidFill>
          <a:schemeClr val="bg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消費税コード＝外税の場合を示す</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1097770</xdr:colOff>
      <xdr:row>8</xdr:row>
      <xdr:rowOff>177953</xdr:rowOff>
    </xdr:from>
    <xdr:to>
      <xdr:col>12</xdr:col>
      <xdr:colOff>136163</xdr:colOff>
      <xdr:row>8</xdr:row>
      <xdr:rowOff>390485</xdr:rowOff>
    </xdr:to>
    <xdr:sp macro="" textlink="">
      <xdr:nvSpPr>
        <xdr:cNvPr id="39" name="テキスト ボックス 38">
          <a:extLst>
            <a:ext uri="{FF2B5EF4-FFF2-40B4-BE49-F238E27FC236}">
              <a16:creationId xmlns:a16="http://schemas.microsoft.com/office/drawing/2014/main" id="{00000000-0008-0000-1300-000027000000}"/>
            </a:ext>
          </a:extLst>
        </xdr:cNvPr>
        <xdr:cNvSpPr txBox="1"/>
      </xdr:nvSpPr>
      <xdr:spPr>
        <a:xfrm>
          <a:off x="15142476" y="2239835"/>
          <a:ext cx="584805" cy="212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11</xdr:col>
      <xdr:colOff>1061362</xdr:colOff>
      <xdr:row>8</xdr:row>
      <xdr:rowOff>396952</xdr:rowOff>
    </xdr:from>
    <xdr:to>
      <xdr:col>12</xdr:col>
      <xdr:colOff>99755</xdr:colOff>
      <xdr:row>9</xdr:row>
      <xdr:rowOff>188249</xdr:rowOff>
    </xdr:to>
    <xdr:sp macro="" textlink="">
      <xdr:nvSpPr>
        <xdr:cNvPr id="40" name="テキスト ボックス 39">
          <a:extLst>
            <a:ext uri="{FF2B5EF4-FFF2-40B4-BE49-F238E27FC236}">
              <a16:creationId xmlns:a16="http://schemas.microsoft.com/office/drawing/2014/main" id="{00000000-0008-0000-1300-000028000000}"/>
            </a:ext>
          </a:extLst>
        </xdr:cNvPr>
        <xdr:cNvSpPr txBox="1"/>
      </xdr:nvSpPr>
      <xdr:spPr>
        <a:xfrm>
          <a:off x="15106068" y="2458834"/>
          <a:ext cx="58480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12</xdr:col>
      <xdr:colOff>781049</xdr:colOff>
      <xdr:row>8</xdr:row>
      <xdr:rowOff>169155</xdr:rowOff>
    </xdr:from>
    <xdr:to>
      <xdr:col>13</xdr:col>
      <xdr:colOff>123033</xdr:colOff>
      <xdr:row>8</xdr:row>
      <xdr:rowOff>381687</xdr:rowOff>
    </xdr:to>
    <xdr:sp macro="" textlink="">
      <xdr:nvSpPr>
        <xdr:cNvPr id="41" name="テキスト ボックス 40">
          <a:extLst>
            <a:ext uri="{FF2B5EF4-FFF2-40B4-BE49-F238E27FC236}">
              <a16:creationId xmlns:a16="http://schemas.microsoft.com/office/drawing/2014/main" id="{00000000-0008-0000-1300-000029000000}"/>
            </a:ext>
          </a:extLst>
        </xdr:cNvPr>
        <xdr:cNvSpPr txBox="1"/>
      </xdr:nvSpPr>
      <xdr:spPr>
        <a:xfrm>
          <a:off x="15690849" y="2239255"/>
          <a:ext cx="573884" cy="212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12</xdr:col>
      <xdr:colOff>781049</xdr:colOff>
      <xdr:row>8</xdr:row>
      <xdr:rowOff>376939</xdr:rowOff>
    </xdr:from>
    <xdr:to>
      <xdr:col>13</xdr:col>
      <xdr:colOff>123033</xdr:colOff>
      <xdr:row>9</xdr:row>
      <xdr:rowOff>174586</xdr:rowOff>
    </xdr:to>
    <xdr:sp macro="" textlink="">
      <xdr:nvSpPr>
        <xdr:cNvPr id="42" name="テキスト ボックス 41">
          <a:extLst>
            <a:ext uri="{FF2B5EF4-FFF2-40B4-BE49-F238E27FC236}">
              <a16:creationId xmlns:a16="http://schemas.microsoft.com/office/drawing/2014/main" id="{00000000-0008-0000-1300-00002A000000}"/>
            </a:ext>
          </a:extLst>
        </xdr:cNvPr>
        <xdr:cNvSpPr txBox="1"/>
      </xdr:nvSpPr>
      <xdr:spPr>
        <a:xfrm>
          <a:off x="15690849" y="2447039"/>
          <a:ext cx="573884"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X1439</a:t>
          </a:r>
        </a:p>
      </xdr:txBody>
    </xdr:sp>
    <xdr:clientData/>
  </xdr:twoCellAnchor>
  <xdr:twoCellAnchor>
    <xdr:from>
      <xdr:col>17</xdr:col>
      <xdr:colOff>426355</xdr:colOff>
      <xdr:row>8</xdr:row>
      <xdr:rowOff>254855</xdr:rowOff>
    </xdr:from>
    <xdr:to>
      <xdr:col>19</xdr:col>
      <xdr:colOff>75255</xdr:colOff>
      <xdr:row>9</xdr:row>
      <xdr:rowOff>51755</xdr:rowOff>
    </xdr:to>
    <xdr:sp macro="" textlink="">
      <xdr:nvSpPr>
        <xdr:cNvPr id="43" name="テキスト ボックス 42">
          <a:extLst>
            <a:ext uri="{FF2B5EF4-FFF2-40B4-BE49-F238E27FC236}">
              <a16:creationId xmlns:a16="http://schemas.microsoft.com/office/drawing/2014/main" id="{00000000-0008-0000-1300-00002B000000}"/>
            </a:ext>
          </a:extLst>
        </xdr:cNvPr>
        <xdr:cNvSpPr txBox="1"/>
      </xdr:nvSpPr>
      <xdr:spPr>
        <a:xfrm>
          <a:off x="19298555" y="232495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418220</xdr:colOff>
      <xdr:row>10</xdr:row>
      <xdr:rowOff>137886</xdr:rowOff>
    </xdr:from>
    <xdr:to>
      <xdr:col>19</xdr:col>
      <xdr:colOff>67253</xdr:colOff>
      <xdr:row>11</xdr:row>
      <xdr:rowOff>61786</xdr:rowOff>
    </xdr:to>
    <xdr:sp macro="" textlink="">
      <xdr:nvSpPr>
        <xdr:cNvPr id="44" name="テキスト ボックス 43">
          <a:extLst>
            <a:ext uri="{FF2B5EF4-FFF2-40B4-BE49-F238E27FC236}">
              <a16:creationId xmlns:a16="http://schemas.microsoft.com/office/drawing/2014/main" id="{00000000-0008-0000-1300-00002C000000}"/>
            </a:ext>
          </a:extLst>
        </xdr:cNvPr>
        <xdr:cNvSpPr txBox="1"/>
      </xdr:nvSpPr>
      <xdr:spPr>
        <a:xfrm>
          <a:off x="19290420" y="2919186"/>
          <a:ext cx="576133"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oneCellAnchor>
    <xdr:from>
      <xdr:col>3</xdr:col>
      <xdr:colOff>1803400</xdr:colOff>
      <xdr:row>8</xdr:row>
      <xdr:rowOff>228600</xdr:rowOff>
    </xdr:from>
    <xdr:ext cx="904689" cy="268941"/>
    <xdr:sp macro="" textlink="">
      <xdr:nvSpPr>
        <xdr:cNvPr id="2" name="吹き出し: 角を丸めた四角形 13">
          <a:extLst>
            <a:ext uri="{FF2B5EF4-FFF2-40B4-BE49-F238E27FC236}">
              <a16:creationId xmlns:a16="http://schemas.microsoft.com/office/drawing/2014/main" id="{00000000-0008-0000-1300-000002000000}"/>
            </a:ext>
          </a:extLst>
        </xdr:cNvPr>
        <xdr:cNvSpPr/>
      </xdr:nvSpPr>
      <xdr:spPr bwMode="auto">
        <a:xfrm>
          <a:off x="4267200" y="2298700"/>
          <a:ext cx="904689" cy="268941"/>
        </a:xfrm>
        <a:prstGeom prst="wedgeRoundRectCallout">
          <a:avLst>
            <a:gd name="adj1" fmla="val -66682"/>
            <a:gd name="adj2" fmla="val 9158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13</xdr:col>
      <xdr:colOff>400102</xdr:colOff>
      <xdr:row>10</xdr:row>
      <xdr:rowOff>239486</xdr:rowOff>
    </xdr:from>
    <xdr:to>
      <xdr:col>14</xdr:col>
      <xdr:colOff>163302</xdr:colOff>
      <xdr:row>11</xdr:row>
      <xdr:rowOff>163386</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6541802" y="302078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13</xdr:col>
      <xdr:colOff>418672</xdr:colOff>
      <xdr:row>8</xdr:row>
      <xdr:rowOff>254855</xdr:rowOff>
    </xdr:from>
    <xdr:to>
      <xdr:col>14</xdr:col>
      <xdr:colOff>181872</xdr:colOff>
      <xdr:row>9</xdr:row>
      <xdr:rowOff>51755</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6560372" y="232495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2510118</xdr:colOff>
      <xdr:row>4</xdr:row>
      <xdr:rowOff>194881</xdr:rowOff>
    </xdr:from>
    <xdr:to>
      <xdr:col>4</xdr:col>
      <xdr:colOff>3152245</xdr:colOff>
      <xdr:row>5</xdr:row>
      <xdr:rowOff>164352</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4848412" y="1091352"/>
          <a:ext cx="642127" cy="260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965777</xdr:colOff>
      <xdr:row>4</xdr:row>
      <xdr:rowOff>112057</xdr:rowOff>
    </xdr:from>
    <xdr:to>
      <xdr:col>7</xdr:col>
      <xdr:colOff>59764</xdr:colOff>
      <xdr:row>5</xdr:row>
      <xdr:rowOff>81651</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9041483" y="1008528"/>
          <a:ext cx="565693" cy="260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426160</xdr:colOff>
      <xdr:row>5</xdr:row>
      <xdr:rowOff>26106</xdr:rowOff>
    </xdr:from>
    <xdr:to>
      <xdr:col>10</xdr:col>
      <xdr:colOff>1015999</xdr:colOff>
      <xdr:row>6</xdr:row>
      <xdr:rowOff>0</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11930866" y="1213930"/>
          <a:ext cx="589839" cy="265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xdr:col>
      <xdr:colOff>167821</xdr:colOff>
      <xdr:row>5</xdr:row>
      <xdr:rowOff>9069</xdr:rowOff>
    </xdr:from>
    <xdr:to>
      <xdr:col>1</xdr:col>
      <xdr:colOff>743821</xdr:colOff>
      <xdr:row>5</xdr:row>
      <xdr:rowOff>225069</xdr:rowOff>
    </xdr:to>
    <xdr:sp macro="" textlink="">
      <xdr:nvSpPr>
        <xdr:cNvPr id="9" name="テキスト ボックス 8">
          <a:extLst>
            <a:ext uri="{FF2B5EF4-FFF2-40B4-BE49-F238E27FC236}">
              <a16:creationId xmlns:a16="http://schemas.microsoft.com/office/drawing/2014/main" id="{00000000-0008-0000-1400-000009000000}"/>
            </a:ext>
          </a:extLst>
        </xdr:cNvPr>
        <xdr:cNvSpPr txBox="1"/>
      </xdr:nvSpPr>
      <xdr:spPr>
        <a:xfrm>
          <a:off x="853621" y="1199694"/>
          <a:ext cx="51885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14</xdr:col>
      <xdr:colOff>816429</xdr:colOff>
      <xdr:row>48</xdr:row>
      <xdr:rowOff>204107</xdr:rowOff>
    </xdr:from>
    <xdr:to>
      <xdr:col>19</xdr:col>
      <xdr:colOff>0</xdr:colOff>
      <xdr:row>49</xdr:row>
      <xdr:rowOff>256456</xdr:rowOff>
    </xdr:to>
    <xdr:sp macro="" textlink="">
      <xdr:nvSpPr>
        <xdr:cNvPr id="10" name="吹き出し: 角を丸めた四角形 9">
          <a:extLst>
            <a:ext uri="{FF2B5EF4-FFF2-40B4-BE49-F238E27FC236}">
              <a16:creationId xmlns:a16="http://schemas.microsoft.com/office/drawing/2014/main" id="{00000000-0008-0000-1400-00000A000000}"/>
            </a:ext>
          </a:extLst>
        </xdr:cNvPr>
        <xdr:cNvSpPr/>
      </xdr:nvSpPr>
      <xdr:spPr bwMode="auto">
        <a:xfrm>
          <a:off x="16260536" y="12178393"/>
          <a:ext cx="2013857" cy="297277"/>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27</xdr:col>
      <xdr:colOff>249553</xdr:colOff>
      <xdr:row>78</xdr:row>
      <xdr:rowOff>283506</xdr:rowOff>
    </xdr:from>
    <xdr:ext cx="2443255" cy="783619"/>
    <xdr:sp macro="" textlink="">
      <xdr:nvSpPr>
        <xdr:cNvPr id="11" name="吹き出し: 角を丸めた四角形 10">
          <a:extLst>
            <a:ext uri="{FF2B5EF4-FFF2-40B4-BE49-F238E27FC236}">
              <a16:creationId xmlns:a16="http://schemas.microsoft.com/office/drawing/2014/main" id="{00000000-0008-0000-1400-00000B000000}"/>
            </a:ext>
          </a:extLst>
        </xdr:cNvPr>
        <xdr:cNvSpPr/>
      </xdr:nvSpPr>
      <xdr:spPr bwMode="auto">
        <a:xfrm>
          <a:off x="19451953" y="18333381"/>
          <a:ext cx="2443255" cy="783619"/>
        </a:xfrm>
        <a:prstGeom prst="wedgeRoundRectCallout">
          <a:avLst>
            <a:gd name="adj1" fmla="val -51086"/>
            <a:gd name="adj2" fmla="val 7541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24</xdr:col>
      <xdr:colOff>393590</xdr:colOff>
      <xdr:row>79</xdr:row>
      <xdr:rowOff>10805</xdr:rowOff>
    </xdr:from>
    <xdr:ext cx="1971372" cy="783619"/>
    <xdr:sp macro="" textlink="">
      <xdr:nvSpPr>
        <xdr:cNvPr id="12" name="吹き出し: 角を丸めた四角形 11">
          <a:extLst>
            <a:ext uri="{FF2B5EF4-FFF2-40B4-BE49-F238E27FC236}">
              <a16:creationId xmlns:a16="http://schemas.microsoft.com/office/drawing/2014/main" id="{00000000-0008-0000-1400-00000C000000}"/>
            </a:ext>
          </a:extLst>
        </xdr:cNvPr>
        <xdr:cNvSpPr/>
      </xdr:nvSpPr>
      <xdr:spPr bwMode="auto">
        <a:xfrm>
          <a:off x="17538590" y="18346430"/>
          <a:ext cx="1971372" cy="783619"/>
        </a:xfrm>
        <a:prstGeom prst="wedgeRoundRectCallout">
          <a:avLst>
            <a:gd name="adj1" fmla="val 68105"/>
            <a:gd name="adj2" fmla="val 975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4</xdr:col>
      <xdr:colOff>2254622</xdr:colOff>
      <xdr:row>21</xdr:row>
      <xdr:rowOff>80789</xdr:rowOff>
    </xdr:from>
    <xdr:ext cx="1967005" cy="522413"/>
    <xdr:sp macro="" textlink="">
      <xdr:nvSpPr>
        <xdr:cNvPr id="13" name="吹き出し: 角を丸めた四角形 12">
          <a:extLst>
            <a:ext uri="{FF2B5EF4-FFF2-40B4-BE49-F238E27FC236}">
              <a16:creationId xmlns:a16="http://schemas.microsoft.com/office/drawing/2014/main" id="{00000000-0008-0000-1400-00000D000000}"/>
            </a:ext>
          </a:extLst>
        </xdr:cNvPr>
        <xdr:cNvSpPr/>
      </xdr:nvSpPr>
      <xdr:spPr bwMode="auto">
        <a:xfrm>
          <a:off x="4585446" y="5482024"/>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11</xdr:col>
      <xdr:colOff>664597</xdr:colOff>
      <xdr:row>7</xdr:row>
      <xdr:rowOff>136070</xdr:rowOff>
    </xdr:from>
    <xdr:ext cx="904689" cy="268941"/>
    <xdr:sp macro="" textlink="">
      <xdr:nvSpPr>
        <xdr:cNvPr id="14" name="吹き出し: 角を丸めた四角形 13">
          <a:extLst>
            <a:ext uri="{FF2B5EF4-FFF2-40B4-BE49-F238E27FC236}">
              <a16:creationId xmlns:a16="http://schemas.microsoft.com/office/drawing/2014/main" id="{00000000-0008-0000-1400-00000E000000}"/>
            </a:ext>
          </a:extLst>
        </xdr:cNvPr>
        <xdr:cNvSpPr/>
      </xdr:nvSpPr>
      <xdr:spPr bwMode="auto">
        <a:xfrm>
          <a:off x="8894197" y="1802945"/>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xdr:col>
      <xdr:colOff>235857</xdr:colOff>
      <xdr:row>7</xdr:row>
      <xdr:rowOff>209574</xdr:rowOff>
    </xdr:from>
    <xdr:ext cx="3243729" cy="261206"/>
    <xdr:sp macro="" textlink="">
      <xdr:nvSpPr>
        <xdr:cNvPr id="15" name="吹き出し: 角を丸めた四角形 14">
          <a:extLst>
            <a:ext uri="{FF2B5EF4-FFF2-40B4-BE49-F238E27FC236}">
              <a16:creationId xmlns:a16="http://schemas.microsoft.com/office/drawing/2014/main" id="{00000000-0008-0000-1400-00000F000000}"/>
            </a:ext>
          </a:extLst>
        </xdr:cNvPr>
        <xdr:cNvSpPr/>
      </xdr:nvSpPr>
      <xdr:spPr bwMode="auto">
        <a:xfrm>
          <a:off x="921657" y="1876449"/>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10</xdr:col>
      <xdr:colOff>484602</xdr:colOff>
      <xdr:row>6</xdr:row>
      <xdr:rowOff>65101</xdr:rowOff>
    </xdr:from>
    <xdr:to>
      <xdr:col>10</xdr:col>
      <xdr:colOff>1038411</xdr:colOff>
      <xdr:row>6</xdr:row>
      <xdr:rowOff>261471</xdr:rowOff>
    </xdr:to>
    <xdr:sp macro="" textlink="">
      <xdr:nvSpPr>
        <xdr:cNvPr id="16" name="テキスト ボックス 15">
          <a:extLst>
            <a:ext uri="{FF2B5EF4-FFF2-40B4-BE49-F238E27FC236}">
              <a16:creationId xmlns:a16="http://schemas.microsoft.com/office/drawing/2014/main" id="{00000000-0008-0000-1400-000010000000}"/>
            </a:ext>
          </a:extLst>
        </xdr:cNvPr>
        <xdr:cNvSpPr txBox="1"/>
      </xdr:nvSpPr>
      <xdr:spPr>
        <a:xfrm>
          <a:off x="11989308" y="1544277"/>
          <a:ext cx="553809" cy="196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13</xdr:col>
      <xdr:colOff>322836</xdr:colOff>
      <xdr:row>10</xdr:row>
      <xdr:rowOff>231699</xdr:rowOff>
    </xdr:from>
    <xdr:to>
      <xdr:col>14</xdr:col>
      <xdr:colOff>92012</xdr:colOff>
      <xdr:row>11</xdr:row>
      <xdr:rowOff>156346</xdr:rowOff>
    </xdr:to>
    <xdr:sp macro="" textlink="">
      <xdr:nvSpPr>
        <xdr:cNvPr id="17" name="テキスト ボックス 16">
          <a:extLst>
            <a:ext uri="{FF2B5EF4-FFF2-40B4-BE49-F238E27FC236}">
              <a16:creationId xmlns:a16="http://schemas.microsoft.com/office/drawing/2014/main" id="{00000000-0008-0000-1400-000011000000}"/>
            </a:ext>
          </a:extLst>
        </xdr:cNvPr>
        <xdr:cNvSpPr txBox="1"/>
      </xdr:nvSpPr>
      <xdr:spPr>
        <a:xfrm>
          <a:off x="15708512" y="29883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13</xdr:col>
      <xdr:colOff>350370</xdr:colOff>
      <xdr:row>8</xdr:row>
      <xdr:rowOff>252938</xdr:rowOff>
    </xdr:from>
    <xdr:to>
      <xdr:col>14</xdr:col>
      <xdr:colOff>222800</xdr:colOff>
      <xdr:row>9</xdr:row>
      <xdr:rowOff>49517</xdr:rowOff>
    </xdr:to>
    <xdr:sp macro="" textlink="">
      <xdr:nvSpPr>
        <xdr:cNvPr id="18" name="テキスト ボックス 17">
          <a:extLst>
            <a:ext uri="{FF2B5EF4-FFF2-40B4-BE49-F238E27FC236}">
              <a16:creationId xmlns:a16="http://schemas.microsoft.com/office/drawing/2014/main" id="{00000000-0008-0000-1400-000012000000}"/>
            </a:ext>
          </a:extLst>
        </xdr:cNvPr>
        <xdr:cNvSpPr txBox="1"/>
      </xdr:nvSpPr>
      <xdr:spPr>
        <a:xfrm>
          <a:off x="15736046" y="2303614"/>
          <a:ext cx="679254" cy="2111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4</xdr:col>
      <xdr:colOff>2050141</xdr:colOff>
      <xdr:row>8</xdr:row>
      <xdr:rowOff>370116</xdr:rowOff>
    </xdr:from>
    <xdr:to>
      <xdr:col>4</xdr:col>
      <xdr:colOff>2626141</xdr:colOff>
      <xdr:row>9</xdr:row>
      <xdr:rowOff>177902</xdr:rowOff>
    </xdr:to>
    <xdr:sp macro="" textlink="">
      <xdr:nvSpPr>
        <xdr:cNvPr id="19" name="テキスト ボックス 18">
          <a:extLst>
            <a:ext uri="{FF2B5EF4-FFF2-40B4-BE49-F238E27FC236}">
              <a16:creationId xmlns:a16="http://schemas.microsoft.com/office/drawing/2014/main" id="{00000000-0008-0000-1400-000013000000}"/>
            </a:ext>
          </a:extLst>
        </xdr:cNvPr>
        <xdr:cNvSpPr txBox="1"/>
      </xdr:nvSpPr>
      <xdr:spPr>
        <a:xfrm>
          <a:off x="4117066" y="2141766"/>
          <a:ext cx="0" cy="179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5</xdr:col>
      <xdr:colOff>1957614</xdr:colOff>
      <xdr:row>8</xdr:row>
      <xdr:rowOff>370116</xdr:rowOff>
    </xdr:from>
    <xdr:to>
      <xdr:col>5</xdr:col>
      <xdr:colOff>2533614</xdr:colOff>
      <xdr:row>9</xdr:row>
      <xdr:rowOff>177902</xdr:rowOff>
    </xdr:to>
    <xdr:sp macro="" textlink="">
      <xdr:nvSpPr>
        <xdr:cNvPr id="20" name="テキスト ボックス 19">
          <a:extLst>
            <a:ext uri="{FF2B5EF4-FFF2-40B4-BE49-F238E27FC236}">
              <a16:creationId xmlns:a16="http://schemas.microsoft.com/office/drawing/2014/main" id="{00000000-0008-0000-1400-000014000000}"/>
            </a:ext>
          </a:extLst>
        </xdr:cNvPr>
        <xdr:cNvSpPr txBox="1"/>
      </xdr:nvSpPr>
      <xdr:spPr>
        <a:xfrm>
          <a:off x="4796064" y="2141766"/>
          <a:ext cx="4500" cy="179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6</xdr:col>
      <xdr:colOff>261256</xdr:colOff>
      <xdr:row>8</xdr:row>
      <xdr:rowOff>370116</xdr:rowOff>
    </xdr:from>
    <xdr:to>
      <xdr:col>6</xdr:col>
      <xdr:colOff>837256</xdr:colOff>
      <xdr:row>9</xdr:row>
      <xdr:rowOff>177902</xdr:rowOff>
    </xdr:to>
    <xdr:sp macro="" textlink="">
      <xdr:nvSpPr>
        <xdr:cNvPr id="21" name="テキスト ボックス 20">
          <a:extLst>
            <a:ext uri="{FF2B5EF4-FFF2-40B4-BE49-F238E27FC236}">
              <a16:creationId xmlns:a16="http://schemas.microsoft.com/office/drawing/2014/main" id="{00000000-0008-0000-1400-000015000000}"/>
            </a:ext>
          </a:extLst>
        </xdr:cNvPr>
        <xdr:cNvSpPr txBox="1"/>
      </xdr:nvSpPr>
      <xdr:spPr>
        <a:xfrm>
          <a:off x="5061856" y="2141766"/>
          <a:ext cx="423600" cy="179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7</xdr:col>
      <xdr:colOff>88898</xdr:colOff>
      <xdr:row>8</xdr:row>
      <xdr:rowOff>370116</xdr:rowOff>
    </xdr:from>
    <xdr:to>
      <xdr:col>7</xdr:col>
      <xdr:colOff>664898</xdr:colOff>
      <xdr:row>9</xdr:row>
      <xdr:rowOff>177902</xdr:rowOff>
    </xdr:to>
    <xdr:sp macro="" textlink="">
      <xdr:nvSpPr>
        <xdr:cNvPr id="22" name="テキスト ボックス 21">
          <a:extLst>
            <a:ext uri="{FF2B5EF4-FFF2-40B4-BE49-F238E27FC236}">
              <a16:creationId xmlns:a16="http://schemas.microsoft.com/office/drawing/2014/main" id="{00000000-0008-0000-1400-000016000000}"/>
            </a:ext>
          </a:extLst>
        </xdr:cNvPr>
        <xdr:cNvSpPr txBox="1"/>
      </xdr:nvSpPr>
      <xdr:spPr>
        <a:xfrm>
          <a:off x="5575298" y="2141766"/>
          <a:ext cx="576000" cy="179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14</xdr:col>
      <xdr:colOff>435428</xdr:colOff>
      <xdr:row>8</xdr:row>
      <xdr:rowOff>252938</xdr:rowOff>
    </xdr:from>
    <xdr:to>
      <xdr:col>15</xdr:col>
      <xdr:colOff>140571</xdr:colOff>
      <xdr:row>9</xdr:row>
      <xdr:rowOff>60724</xdr:rowOff>
    </xdr:to>
    <xdr:sp macro="" textlink="">
      <xdr:nvSpPr>
        <xdr:cNvPr id="24" name="テキスト ボックス 23">
          <a:extLst>
            <a:ext uri="{FF2B5EF4-FFF2-40B4-BE49-F238E27FC236}">
              <a16:creationId xmlns:a16="http://schemas.microsoft.com/office/drawing/2014/main" id="{00000000-0008-0000-1400-000018000000}"/>
            </a:ext>
          </a:extLst>
        </xdr:cNvPr>
        <xdr:cNvSpPr txBox="1"/>
      </xdr:nvSpPr>
      <xdr:spPr>
        <a:xfrm>
          <a:off x="16627928" y="2303614"/>
          <a:ext cx="579202" cy="222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451757</xdr:colOff>
      <xdr:row>10</xdr:row>
      <xdr:rowOff>231699</xdr:rowOff>
    </xdr:from>
    <xdr:to>
      <xdr:col>15</xdr:col>
      <xdr:colOff>153698</xdr:colOff>
      <xdr:row>11</xdr:row>
      <xdr:rowOff>156346</xdr:rowOff>
    </xdr:to>
    <xdr:sp macro="" textlink="">
      <xdr:nvSpPr>
        <xdr:cNvPr id="25" name="テキスト ボックス 24">
          <a:extLst>
            <a:ext uri="{FF2B5EF4-FFF2-40B4-BE49-F238E27FC236}">
              <a16:creationId xmlns:a16="http://schemas.microsoft.com/office/drawing/2014/main" id="{00000000-0008-0000-1400-000019000000}"/>
            </a:ext>
          </a:extLst>
        </xdr:cNvPr>
        <xdr:cNvSpPr txBox="1"/>
      </xdr:nvSpPr>
      <xdr:spPr>
        <a:xfrm>
          <a:off x="16644257" y="29883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15</xdr:col>
      <xdr:colOff>587828</xdr:colOff>
      <xdr:row>8</xdr:row>
      <xdr:rowOff>252938</xdr:rowOff>
    </xdr:from>
    <xdr:to>
      <xdr:col>17</xdr:col>
      <xdr:colOff>129685</xdr:colOff>
      <xdr:row>9</xdr:row>
      <xdr:rowOff>60724</xdr:rowOff>
    </xdr:to>
    <xdr:sp macro="" textlink="">
      <xdr:nvSpPr>
        <xdr:cNvPr id="26" name="テキスト ボックス 25">
          <a:extLst>
            <a:ext uri="{FF2B5EF4-FFF2-40B4-BE49-F238E27FC236}">
              <a16:creationId xmlns:a16="http://schemas.microsoft.com/office/drawing/2014/main" id="{00000000-0008-0000-1400-00001A000000}"/>
            </a:ext>
          </a:extLst>
        </xdr:cNvPr>
        <xdr:cNvSpPr txBox="1"/>
      </xdr:nvSpPr>
      <xdr:spPr>
        <a:xfrm>
          <a:off x="17654387" y="2303614"/>
          <a:ext cx="572798" cy="222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604157</xdr:colOff>
      <xdr:row>10</xdr:row>
      <xdr:rowOff>231699</xdr:rowOff>
    </xdr:from>
    <xdr:to>
      <xdr:col>17</xdr:col>
      <xdr:colOff>146014</xdr:colOff>
      <xdr:row>11</xdr:row>
      <xdr:rowOff>156346</xdr:rowOff>
    </xdr:to>
    <xdr:sp macro="" textlink="">
      <xdr:nvSpPr>
        <xdr:cNvPr id="28" name="テキスト ボックス 27">
          <a:extLst>
            <a:ext uri="{FF2B5EF4-FFF2-40B4-BE49-F238E27FC236}">
              <a16:creationId xmlns:a16="http://schemas.microsoft.com/office/drawing/2014/main" id="{00000000-0008-0000-1400-00001C000000}"/>
            </a:ext>
          </a:extLst>
        </xdr:cNvPr>
        <xdr:cNvSpPr txBox="1"/>
      </xdr:nvSpPr>
      <xdr:spPr>
        <a:xfrm>
          <a:off x="17670716" y="2988346"/>
          <a:ext cx="572798"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xdr:col>
      <xdr:colOff>163285</xdr:colOff>
      <xdr:row>6</xdr:row>
      <xdr:rowOff>77107</xdr:rowOff>
    </xdr:from>
    <xdr:to>
      <xdr:col>1</xdr:col>
      <xdr:colOff>739285</xdr:colOff>
      <xdr:row>6</xdr:row>
      <xdr:rowOff>293107</xdr:rowOff>
    </xdr:to>
    <xdr:sp macro="" textlink="">
      <xdr:nvSpPr>
        <xdr:cNvPr id="29" name="テキスト ボックス 28">
          <a:extLst>
            <a:ext uri="{FF2B5EF4-FFF2-40B4-BE49-F238E27FC236}">
              <a16:creationId xmlns:a16="http://schemas.microsoft.com/office/drawing/2014/main" id="{00000000-0008-0000-1400-00001D000000}"/>
            </a:ext>
          </a:extLst>
        </xdr:cNvPr>
        <xdr:cNvSpPr txBox="1"/>
      </xdr:nvSpPr>
      <xdr:spPr>
        <a:xfrm>
          <a:off x="849085" y="1505857"/>
          <a:ext cx="518850" cy="15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3</xdr:col>
      <xdr:colOff>762001</xdr:colOff>
      <xdr:row>10</xdr:row>
      <xdr:rowOff>38099</xdr:rowOff>
    </xdr:from>
    <xdr:to>
      <xdr:col>4</xdr:col>
      <xdr:colOff>222216</xdr:colOff>
      <xdr:row>10</xdr:row>
      <xdr:rowOff>254099</xdr:rowOff>
    </xdr:to>
    <xdr:sp macro="" textlink="">
      <xdr:nvSpPr>
        <xdr:cNvPr id="32" name="テキスト ボックス 31">
          <a:extLst>
            <a:ext uri="{FF2B5EF4-FFF2-40B4-BE49-F238E27FC236}">
              <a16:creationId xmlns:a16="http://schemas.microsoft.com/office/drawing/2014/main" id="{00000000-0008-0000-1400-000020000000}"/>
            </a:ext>
          </a:extLst>
        </xdr:cNvPr>
        <xdr:cNvSpPr txBox="1"/>
      </xdr:nvSpPr>
      <xdr:spPr>
        <a:xfrm>
          <a:off x="3429001" y="2419349"/>
          <a:ext cx="222215" cy="19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3</xdr:col>
      <xdr:colOff>533400</xdr:colOff>
      <xdr:row>8</xdr:row>
      <xdr:rowOff>267606</xdr:rowOff>
    </xdr:from>
    <xdr:to>
      <xdr:col>3</xdr:col>
      <xdr:colOff>1109400</xdr:colOff>
      <xdr:row>9</xdr:row>
      <xdr:rowOff>75392</xdr:rowOff>
    </xdr:to>
    <xdr:sp macro="" textlink="">
      <xdr:nvSpPr>
        <xdr:cNvPr id="33" name="テキスト ボックス 32">
          <a:extLst>
            <a:ext uri="{FF2B5EF4-FFF2-40B4-BE49-F238E27FC236}">
              <a16:creationId xmlns:a16="http://schemas.microsoft.com/office/drawing/2014/main" id="{00000000-0008-0000-1400-000021000000}"/>
            </a:ext>
          </a:extLst>
        </xdr:cNvPr>
        <xdr:cNvSpPr txBox="1"/>
      </xdr:nvSpPr>
      <xdr:spPr>
        <a:xfrm>
          <a:off x="2778579" y="23631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10</xdr:col>
      <xdr:colOff>306294</xdr:colOff>
      <xdr:row>8</xdr:row>
      <xdr:rowOff>370116</xdr:rowOff>
    </xdr:from>
    <xdr:to>
      <xdr:col>10</xdr:col>
      <xdr:colOff>882294</xdr:colOff>
      <xdr:row>9</xdr:row>
      <xdr:rowOff>177902</xdr:rowOff>
    </xdr:to>
    <xdr:sp macro="" textlink="">
      <xdr:nvSpPr>
        <xdr:cNvPr id="34" name="テキスト ボックス 33">
          <a:extLst>
            <a:ext uri="{FF2B5EF4-FFF2-40B4-BE49-F238E27FC236}">
              <a16:creationId xmlns:a16="http://schemas.microsoft.com/office/drawing/2014/main" id="{00000000-0008-0000-1400-000022000000}"/>
            </a:ext>
          </a:extLst>
        </xdr:cNvPr>
        <xdr:cNvSpPr txBox="1"/>
      </xdr:nvSpPr>
      <xdr:spPr>
        <a:xfrm>
          <a:off x="7850094" y="2141766"/>
          <a:ext cx="375975" cy="179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8</xdr:col>
      <xdr:colOff>344714</xdr:colOff>
      <xdr:row>8</xdr:row>
      <xdr:rowOff>370116</xdr:rowOff>
    </xdr:from>
    <xdr:to>
      <xdr:col>8</xdr:col>
      <xdr:colOff>920714</xdr:colOff>
      <xdr:row>9</xdr:row>
      <xdr:rowOff>177902</xdr:rowOff>
    </xdr:to>
    <xdr:sp macro="" textlink="">
      <xdr:nvSpPr>
        <xdr:cNvPr id="35" name="テキスト ボックス 34">
          <a:extLst>
            <a:ext uri="{FF2B5EF4-FFF2-40B4-BE49-F238E27FC236}">
              <a16:creationId xmlns:a16="http://schemas.microsoft.com/office/drawing/2014/main" id="{00000000-0008-0000-1400-000023000000}"/>
            </a:ext>
          </a:extLst>
        </xdr:cNvPr>
        <xdr:cNvSpPr txBox="1"/>
      </xdr:nvSpPr>
      <xdr:spPr>
        <a:xfrm>
          <a:off x="6516914" y="2141766"/>
          <a:ext cx="337875" cy="179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2039524</xdr:colOff>
      <xdr:row>4</xdr:row>
      <xdr:rowOff>210244</xdr:rowOff>
    </xdr:from>
    <xdr:to>
      <xdr:col>6</xdr:col>
      <xdr:colOff>52296</xdr:colOff>
      <xdr:row>5</xdr:row>
      <xdr:rowOff>149410</xdr:rowOff>
    </xdr:to>
    <xdr:sp macro="" textlink="">
      <xdr:nvSpPr>
        <xdr:cNvPr id="36" name="テキスト ボックス 35">
          <a:extLst>
            <a:ext uri="{FF2B5EF4-FFF2-40B4-BE49-F238E27FC236}">
              <a16:creationId xmlns:a16="http://schemas.microsoft.com/office/drawing/2014/main" id="{00000000-0008-0000-1400-000024000000}"/>
            </a:ext>
          </a:extLst>
        </xdr:cNvPr>
        <xdr:cNvSpPr txBox="1"/>
      </xdr:nvSpPr>
      <xdr:spPr>
        <a:xfrm>
          <a:off x="7545348" y="1106715"/>
          <a:ext cx="582654" cy="230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8</xdr:col>
      <xdr:colOff>815862</xdr:colOff>
      <xdr:row>47</xdr:row>
      <xdr:rowOff>217714</xdr:rowOff>
    </xdr:from>
    <xdr:to>
      <xdr:col>10</xdr:col>
      <xdr:colOff>232795</xdr:colOff>
      <xdr:row>48</xdr:row>
      <xdr:rowOff>175532</xdr:rowOff>
    </xdr:to>
    <xdr:sp macro="" textlink="">
      <xdr:nvSpPr>
        <xdr:cNvPr id="39" name="テキスト ボックス 38">
          <a:extLst>
            <a:ext uri="{FF2B5EF4-FFF2-40B4-BE49-F238E27FC236}">
              <a16:creationId xmlns:a16="http://schemas.microsoft.com/office/drawing/2014/main" id="{00000000-0008-0000-1400-000027000000}"/>
            </a:ext>
          </a:extLst>
        </xdr:cNvPr>
        <xdr:cNvSpPr txBox="1"/>
      </xdr:nvSpPr>
      <xdr:spPr>
        <a:xfrm>
          <a:off x="6854712" y="10933339"/>
          <a:ext cx="921883" cy="1959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6</xdr:col>
      <xdr:colOff>978647</xdr:colOff>
      <xdr:row>5</xdr:row>
      <xdr:rowOff>147920</xdr:rowOff>
    </xdr:from>
    <xdr:to>
      <xdr:col>7</xdr:col>
      <xdr:colOff>59765</xdr:colOff>
      <xdr:row>6</xdr:row>
      <xdr:rowOff>126999</xdr:rowOff>
    </xdr:to>
    <xdr:sp macro="" textlink="">
      <xdr:nvSpPr>
        <xdr:cNvPr id="41" name="テキスト ボックス 40">
          <a:extLst>
            <a:ext uri="{FF2B5EF4-FFF2-40B4-BE49-F238E27FC236}">
              <a16:creationId xmlns:a16="http://schemas.microsoft.com/office/drawing/2014/main" id="{00000000-0008-0000-1400-000029000000}"/>
            </a:ext>
          </a:extLst>
        </xdr:cNvPr>
        <xdr:cNvSpPr txBox="1"/>
      </xdr:nvSpPr>
      <xdr:spPr>
        <a:xfrm>
          <a:off x="9054353" y="1335744"/>
          <a:ext cx="552824" cy="27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oneCellAnchor>
    <xdr:from>
      <xdr:col>2</xdr:col>
      <xdr:colOff>53895</xdr:colOff>
      <xdr:row>1</xdr:row>
      <xdr:rowOff>63501</xdr:rowOff>
    </xdr:from>
    <xdr:ext cx="3210594" cy="366487"/>
    <xdr:sp macro="" textlink="">
      <xdr:nvSpPr>
        <xdr:cNvPr id="30" name="テキスト ボックス 29">
          <a:extLst>
            <a:ext uri="{FF2B5EF4-FFF2-40B4-BE49-F238E27FC236}">
              <a16:creationId xmlns:a16="http://schemas.microsoft.com/office/drawing/2014/main" id="{00000000-0008-0000-1400-00001E000000}"/>
            </a:ext>
          </a:extLst>
        </xdr:cNvPr>
        <xdr:cNvSpPr txBox="1"/>
      </xdr:nvSpPr>
      <xdr:spPr>
        <a:xfrm>
          <a:off x="1167013" y="130736"/>
          <a:ext cx="3210594" cy="366487"/>
        </a:xfrm>
        <a:prstGeom prst="rect">
          <a:avLst/>
        </a:prstGeom>
        <a:solidFill>
          <a:schemeClr val="bg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消費税コード＝外税の場合を示す</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1097770</xdr:colOff>
      <xdr:row>8</xdr:row>
      <xdr:rowOff>394600</xdr:rowOff>
    </xdr:from>
    <xdr:to>
      <xdr:col>12</xdr:col>
      <xdr:colOff>136163</xdr:colOff>
      <xdr:row>9</xdr:row>
      <xdr:rowOff>188779</xdr:rowOff>
    </xdr:to>
    <xdr:sp macro="" textlink="">
      <xdr:nvSpPr>
        <xdr:cNvPr id="43" name="テキスト ボックス 42">
          <a:extLst>
            <a:ext uri="{FF2B5EF4-FFF2-40B4-BE49-F238E27FC236}">
              <a16:creationId xmlns:a16="http://schemas.microsoft.com/office/drawing/2014/main" id="{00000000-0008-0000-1400-00002B000000}"/>
            </a:ext>
          </a:extLst>
        </xdr:cNvPr>
        <xdr:cNvSpPr txBox="1"/>
      </xdr:nvSpPr>
      <xdr:spPr>
        <a:xfrm>
          <a:off x="15185245" y="2471050"/>
          <a:ext cx="581443" cy="213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11</xdr:col>
      <xdr:colOff>1061362</xdr:colOff>
      <xdr:row>10</xdr:row>
      <xdr:rowOff>83187</xdr:rowOff>
    </xdr:from>
    <xdr:to>
      <xdr:col>12</xdr:col>
      <xdr:colOff>99755</xdr:colOff>
      <xdr:row>10</xdr:row>
      <xdr:rowOff>299187</xdr:rowOff>
    </xdr:to>
    <xdr:sp macro="" textlink="">
      <xdr:nvSpPr>
        <xdr:cNvPr id="44" name="テキスト ボックス 43">
          <a:extLst>
            <a:ext uri="{FF2B5EF4-FFF2-40B4-BE49-F238E27FC236}">
              <a16:creationId xmlns:a16="http://schemas.microsoft.com/office/drawing/2014/main" id="{00000000-0008-0000-1400-00002C000000}"/>
            </a:ext>
          </a:extLst>
        </xdr:cNvPr>
        <xdr:cNvSpPr txBox="1"/>
      </xdr:nvSpPr>
      <xdr:spPr>
        <a:xfrm>
          <a:off x="15148837" y="2874012"/>
          <a:ext cx="581443"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12</xdr:col>
      <xdr:colOff>751596</xdr:colOff>
      <xdr:row>9</xdr:row>
      <xdr:rowOff>0</xdr:rowOff>
    </xdr:from>
    <xdr:to>
      <xdr:col>13</xdr:col>
      <xdr:colOff>104039</xdr:colOff>
      <xdr:row>9</xdr:row>
      <xdr:rowOff>216000</xdr:rowOff>
    </xdr:to>
    <xdr:sp macro="" textlink="">
      <xdr:nvSpPr>
        <xdr:cNvPr id="45" name="テキスト ボックス 44">
          <a:extLst>
            <a:ext uri="{FF2B5EF4-FFF2-40B4-BE49-F238E27FC236}">
              <a16:creationId xmlns:a16="http://schemas.microsoft.com/office/drawing/2014/main" id="{00000000-0008-0000-1400-00002D000000}"/>
            </a:ext>
          </a:extLst>
        </xdr:cNvPr>
        <xdr:cNvSpPr txBox="1"/>
      </xdr:nvSpPr>
      <xdr:spPr>
        <a:xfrm>
          <a:off x="14915831" y="2465294"/>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12</xdr:col>
      <xdr:colOff>751596</xdr:colOff>
      <xdr:row>10</xdr:row>
      <xdr:rowOff>84253</xdr:rowOff>
    </xdr:from>
    <xdr:to>
      <xdr:col>13</xdr:col>
      <xdr:colOff>104039</xdr:colOff>
      <xdr:row>11</xdr:row>
      <xdr:rowOff>895</xdr:rowOff>
    </xdr:to>
    <xdr:sp macro="" textlink="">
      <xdr:nvSpPr>
        <xdr:cNvPr id="46" name="テキスト ボックス 45">
          <a:extLst>
            <a:ext uri="{FF2B5EF4-FFF2-40B4-BE49-F238E27FC236}">
              <a16:creationId xmlns:a16="http://schemas.microsoft.com/office/drawing/2014/main" id="{00000000-0008-0000-1400-00002E000000}"/>
            </a:ext>
          </a:extLst>
        </xdr:cNvPr>
        <xdr:cNvSpPr txBox="1"/>
      </xdr:nvSpPr>
      <xdr:spPr>
        <a:xfrm>
          <a:off x="14915831" y="2840900"/>
          <a:ext cx="573884" cy="207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X1439</a:t>
          </a:r>
        </a:p>
      </xdr:txBody>
    </xdr:sp>
    <xdr:clientData/>
  </xdr:twoCellAnchor>
  <xdr:twoCellAnchor>
    <xdr:from>
      <xdr:col>17</xdr:col>
      <xdr:colOff>231322</xdr:colOff>
      <xdr:row>8</xdr:row>
      <xdr:rowOff>252938</xdr:rowOff>
    </xdr:from>
    <xdr:to>
      <xdr:col>18</xdr:col>
      <xdr:colOff>67715</xdr:colOff>
      <xdr:row>9</xdr:row>
      <xdr:rowOff>96724</xdr:rowOff>
    </xdr:to>
    <xdr:sp macro="" textlink="">
      <xdr:nvSpPr>
        <xdr:cNvPr id="47" name="テキスト ボックス 46">
          <a:extLst>
            <a:ext uri="{FF2B5EF4-FFF2-40B4-BE49-F238E27FC236}">
              <a16:creationId xmlns:a16="http://schemas.microsoft.com/office/drawing/2014/main" id="{00000000-0008-0000-1400-00002F000000}"/>
            </a:ext>
          </a:extLst>
        </xdr:cNvPr>
        <xdr:cNvSpPr txBox="1"/>
      </xdr:nvSpPr>
      <xdr:spPr>
        <a:xfrm>
          <a:off x="18328822" y="2303614"/>
          <a:ext cx="609599" cy="258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232258</xdr:colOff>
      <xdr:row>10</xdr:row>
      <xdr:rowOff>231699</xdr:rowOff>
    </xdr:from>
    <xdr:to>
      <xdr:col>18</xdr:col>
      <xdr:colOff>30970</xdr:colOff>
      <xdr:row>11</xdr:row>
      <xdr:rowOff>156346</xdr:rowOff>
    </xdr:to>
    <xdr:sp macro="" textlink="">
      <xdr:nvSpPr>
        <xdr:cNvPr id="48" name="テキスト ボックス 47">
          <a:extLst>
            <a:ext uri="{FF2B5EF4-FFF2-40B4-BE49-F238E27FC236}">
              <a16:creationId xmlns:a16="http://schemas.microsoft.com/office/drawing/2014/main" id="{00000000-0008-0000-1400-000030000000}"/>
            </a:ext>
          </a:extLst>
        </xdr:cNvPr>
        <xdr:cNvSpPr txBox="1"/>
      </xdr:nvSpPr>
      <xdr:spPr>
        <a:xfrm>
          <a:off x="18329758" y="2988346"/>
          <a:ext cx="571918"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oneCellAnchor>
    <xdr:from>
      <xdr:col>4</xdr:col>
      <xdr:colOff>16330</xdr:colOff>
      <xdr:row>8</xdr:row>
      <xdr:rowOff>117927</xdr:rowOff>
    </xdr:from>
    <xdr:ext cx="904689" cy="268941"/>
    <xdr:sp macro="" textlink="">
      <xdr:nvSpPr>
        <xdr:cNvPr id="2" name="吹き出し: 角を丸めた四角形 13">
          <a:extLst>
            <a:ext uri="{FF2B5EF4-FFF2-40B4-BE49-F238E27FC236}">
              <a16:creationId xmlns:a16="http://schemas.microsoft.com/office/drawing/2014/main" id="{00000000-0008-0000-1400-000002000000}"/>
            </a:ext>
          </a:extLst>
        </xdr:cNvPr>
        <xdr:cNvSpPr/>
      </xdr:nvSpPr>
      <xdr:spPr bwMode="auto">
        <a:xfrm>
          <a:off x="3377294" y="2213427"/>
          <a:ext cx="904689" cy="268941"/>
        </a:xfrm>
        <a:prstGeom prst="wedgeRoundRectCallout">
          <a:avLst>
            <a:gd name="adj1" fmla="val -66682"/>
            <a:gd name="adj2" fmla="val 9158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6</xdr:col>
      <xdr:colOff>230094</xdr:colOff>
      <xdr:row>2</xdr:row>
      <xdr:rowOff>50053</xdr:rowOff>
    </xdr:from>
    <xdr:ext cx="4495795" cy="359073"/>
    <xdr:sp macro="" textlink="">
      <xdr:nvSpPr>
        <xdr:cNvPr id="2" name="吹き出し: 線 2">
          <a:extLst>
            <a:ext uri="{FF2B5EF4-FFF2-40B4-BE49-F238E27FC236}">
              <a16:creationId xmlns:a16="http://schemas.microsoft.com/office/drawing/2014/main" id="{00000000-0008-0000-1500-000002000000}"/>
            </a:ext>
          </a:extLst>
        </xdr:cNvPr>
        <xdr:cNvSpPr/>
      </xdr:nvSpPr>
      <xdr:spPr>
        <a:xfrm flipH="1">
          <a:off x="8216153" y="177053"/>
          <a:ext cx="4495795" cy="359073"/>
        </a:xfrm>
        <a:prstGeom prst="borderCallout1">
          <a:avLst>
            <a:gd name="adj1" fmla="val 95925"/>
            <a:gd name="adj2" fmla="val 51070"/>
            <a:gd name="adj3" fmla="val 589785"/>
            <a:gd name="adj4" fmla="val 75065"/>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1176542</xdr:colOff>
      <xdr:row>6</xdr:row>
      <xdr:rowOff>223613</xdr:rowOff>
    </xdr:from>
    <xdr:ext cx="3464831" cy="692690"/>
    <xdr:sp macro="" textlink="">
      <xdr:nvSpPr>
        <xdr:cNvPr id="4" name="吹き出し: 線 2">
          <a:extLst>
            <a:ext uri="{FF2B5EF4-FFF2-40B4-BE49-F238E27FC236}">
              <a16:creationId xmlns:a16="http://schemas.microsoft.com/office/drawing/2014/main" id="{00000000-0008-0000-1500-000004000000}"/>
            </a:ext>
          </a:extLst>
        </xdr:cNvPr>
        <xdr:cNvSpPr/>
      </xdr:nvSpPr>
      <xdr:spPr>
        <a:xfrm flipH="1">
          <a:off x="3428924" y="1501084"/>
          <a:ext cx="3464831" cy="692690"/>
        </a:xfrm>
        <a:prstGeom prst="borderCallout1">
          <a:avLst>
            <a:gd name="adj1" fmla="val 53882"/>
            <a:gd name="adj2" fmla="val 99776"/>
            <a:gd name="adj3" fmla="val 158029"/>
            <a:gd name="adj4" fmla="val 144180"/>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rPr>
            <a:t>[1436]</a:t>
          </a:r>
          <a:r>
            <a:rPr kumimoji="1" lang="ja-JP" altLang="en-US" sz="1200" b="0">
              <a:solidFill>
                <a:schemeClr val="tx1"/>
              </a:solidFill>
              <a:latin typeface="ＭＳ Ｐゴシック" panose="020B0600070205080204" pitchFamily="50" charset="-128"/>
              <a:ea typeface="ＭＳ Ｐゴシック" panose="020B0600070205080204" pitchFamily="50" charset="-128"/>
            </a:rPr>
            <a:t>管理番号</a:t>
          </a:r>
          <a:r>
            <a:rPr kumimoji="1" lang="en-US" altLang="ja-JP" sz="12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桁</a:t>
          </a:r>
          <a:r>
            <a:rPr kumimoji="1" lang="en-US" altLang="ja-JP" sz="1200" b="0">
              <a:solidFill>
                <a:schemeClr val="tx1"/>
              </a:solidFill>
              <a:latin typeface="ＭＳ Ｐゴシック" panose="020B0600070205080204" pitchFamily="50" charset="-128"/>
              <a:ea typeface="ＭＳ Ｐゴシック" panose="020B0600070205080204" pitchFamily="50" charset="-128"/>
            </a:rPr>
            <a:t>)､[</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入出庫区分名を新設</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a:t>
          </a:r>
          <a:r>
            <a:rPr kumimoji="1" lang="ja-JP" altLang="ja-JP" sz="1200" b="0">
              <a:solidFill>
                <a:schemeClr val="tx1"/>
              </a:solidFill>
              <a:latin typeface="ＭＳ Ｐゴシック" panose="020B0600070205080204" pitchFamily="50" charset="-128"/>
              <a:ea typeface="ＭＳ Ｐゴシック" panose="020B0600070205080204" pitchFamily="50" charset="-128"/>
              <a:cs typeface="+mn-cs"/>
            </a:rPr>
            <a:t>区分</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名は</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任意に</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文字入力</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           </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例：入庫、出庫、引取、納品、継続など</a:t>
          </a:r>
        </a:p>
      </xdr:txBody>
    </xdr:sp>
    <xdr:clientData/>
  </xdr:oneCellAnchor>
  <xdr:oneCellAnchor>
    <xdr:from>
      <xdr:col>4</xdr:col>
      <xdr:colOff>2286000</xdr:colOff>
      <xdr:row>22</xdr:row>
      <xdr:rowOff>12700</xdr:rowOff>
    </xdr:from>
    <xdr:ext cx="4025900" cy="707886"/>
    <xdr:sp macro="" textlink="">
      <xdr:nvSpPr>
        <xdr:cNvPr id="7" name="吹き出し: 線 2">
          <a:extLst>
            <a:ext uri="{FF2B5EF4-FFF2-40B4-BE49-F238E27FC236}">
              <a16:creationId xmlns:a16="http://schemas.microsoft.com/office/drawing/2014/main" id="{00000000-0008-0000-1500-000007000000}"/>
            </a:ext>
          </a:extLst>
        </xdr:cNvPr>
        <xdr:cNvSpPr/>
      </xdr:nvSpPr>
      <xdr:spPr>
        <a:xfrm flipH="1">
          <a:off x="5651500" y="6108700"/>
          <a:ext cx="4025900" cy="707886"/>
        </a:xfrm>
        <a:prstGeom prst="borderCallout1">
          <a:avLst>
            <a:gd name="adj1" fmla="val 48332"/>
            <a:gd name="adj2" fmla="val 100141"/>
            <a:gd name="adj3" fmla="val 22099"/>
            <a:gd name="adj4" fmla="val 126665"/>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2400"/>
            </a:lnSpc>
          </a:pPr>
          <a:r>
            <a:rPr kumimoji="1" lang="ja-JP" altLang="en-US" sz="1600" b="0">
              <a:solidFill>
                <a:schemeClr val="tx1"/>
              </a:solidFill>
              <a:latin typeface="ＭＳ Ｐゴシック" panose="020B0600070205080204" pitchFamily="50" charset="-128"/>
              <a:ea typeface="ＭＳ Ｐゴシック" panose="020B0600070205080204" pitchFamily="50" charset="-128"/>
            </a:rPr>
            <a:t>基本料・運賃など</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レンタル･リース品に付随する費用は</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明細行を分けて作成する。</a:t>
          </a:r>
        </a:p>
      </xdr:txBody>
    </xdr:sp>
    <xdr:clientData/>
  </xdr:oneCellAnchor>
  <xdr:twoCellAnchor>
    <xdr:from>
      <xdr:col>1</xdr:col>
      <xdr:colOff>216647</xdr:colOff>
      <xdr:row>5</xdr:row>
      <xdr:rowOff>35460</xdr:rowOff>
    </xdr:from>
    <xdr:to>
      <xdr:col>1</xdr:col>
      <xdr:colOff>769301</xdr:colOff>
      <xdr:row>5</xdr:row>
      <xdr:rowOff>244506</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216647" y="1036519"/>
          <a:ext cx="552654" cy="209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4</xdr:col>
      <xdr:colOff>2667000</xdr:colOff>
      <xdr:row>4</xdr:row>
      <xdr:rowOff>273050</xdr:rowOff>
    </xdr:from>
    <xdr:to>
      <xdr:col>5</xdr:col>
      <xdr:colOff>62103</xdr:colOff>
      <xdr:row>5</xdr:row>
      <xdr:rowOff>186765</xdr:rowOff>
    </xdr:to>
    <xdr:sp macro="" textlink="">
      <xdr:nvSpPr>
        <xdr:cNvPr id="9" name="テキスト ボックス 8">
          <a:extLst>
            <a:ext uri="{FF2B5EF4-FFF2-40B4-BE49-F238E27FC236}">
              <a16:creationId xmlns:a16="http://schemas.microsoft.com/office/drawing/2014/main" id="{00000000-0008-0000-1500-000009000000}"/>
            </a:ext>
          </a:extLst>
        </xdr:cNvPr>
        <xdr:cNvSpPr txBox="1"/>
      </xdr:nvSpPr>
      <xdr:spPr>
        <a:xfrm>
          <a:off x="5221941" y="982756"/>
          <a:ext cx="562633" cy="205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846255</xdr:colOff>
      <xdr:row>4</xdr:row>
      <xdr:rowOff>27588</xdr:rowOff>
    </xdr:from>
    <xdr:to>
      <xdr:col>7</xdr:col>
      <xdr:colOff>89645</xdr:colOff>
      <xdr:row>4</xdr:row>
      <xdr:rowOff>260999</xdr:rowOff>
    </xdr:to>
    <xdr:sp macro="" textlink="">
      <xdr:nvSpPr>
        <xdr:cNvPr id="10" name="テキスト ボックス 9">
          <a:extLst>
            <a:ext uri="{FF2B5EF4-FFF2-40B4-BE49-F238E27FC236}">
              <a16:creationId xmlns:a16="http://schemas.microsoft.com/office/drawing/2014/main" id="{00000000-0008-0000-1500-00000A000000}"/>
            </a:ext>
          </a:extLst>
        </xdr:cNvPr>
        <xdr:cNvSpPr txBox="1"/>
      </xdr:nvSpPr>
      <xdr:spPr>
        <a:xfrm>
          <a:off x="9138608" y="737294"/>
          <a:ext cx="580625" cy="23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661681</xdr:colOff>
      <xdr:row>4</xdr:row>
      <xdr:rowOff>224117</xdr:rowOff>
    </xdr:from>
    <xdr:to>
      <xdr:col>10</xdr:col>
      <xdr:colOff>1270001</xdr:colOff>
      <xdr:row>5</xdr:row>
      <xdr:rowOff>184096</xdr:rowOff>
    </xdr:to>
    <xdr:sp macro="" textlink="">
      <xdr:nvSpPr>
        <xdr:cNvPr id="11" name="テキスト ボックス 10">
          <a:extLst>
            <a:ext uri="{FF2B5EF4-FFF2-40B4-BE49-F238E27FC236}">
              <a16:creationId xmlns:a16="http://schemas.microsoft.com/office/drawing/2014/main" id="{00000000-0008-0000-1500-00000B000000}"/>
            </a:ext>
          </a:extLst>
        </xdr:cNvPr>
        <xdr:cNvSpPr txBox="1"/>
      </xdr:nvSpPr>
      <xdr:spPr>
        <a:xfrm>
          <a:off x="12248563" y="933823"/>
          <a:ext cx="608320" cy="251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6</xdr:col>
      <xdr:colOff>851646</xdr:colOff>
      <xdr:row>5</xdr:row>
      <xdr:rowOff>104589</xdr:rowOff>
    </xdr:from>
    <xdr:to>
      <xdr:col>7</xdr:col>
      <xdr:colOff>64105</xdr:colOff>
      <xdr:row>6</xdr:row>
      <xdr:rowOff>44824</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9143999" y="1105648"/>
          <a:ext cx="549694" cy="231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14</xdr:col>
      <xdr:colOff>489858</xdr:colOff>
      <xdr:row>38</xdr:row>
      <xdr:rowOff>133404</xdr:rowOff>
    </xdr:from>
    <xdr:to>
      <xdr:col>17</xdr:col>
      <xdr:colOff>748393</xdr:colOff>
      <xdr:row>39</xdr:row>
      <xdr:rowOff>211045</xdr:rowOff>
    </xdr:to>
    <xdr:sp macro="" textlink="">
      <xdr:nvSpPr>
        <xdr:cNvPr id="13" name="吹き出し: 角を丸めた四角形 15">
          <a:extLst>
            <a:ext uri="{FF2B5EF4-FFF2-40B4-BE49-F238E27FC236}">
              <a16:creationId xmlns:a16="http://schemas.microsoft.com/office/drawing/2014/main" id="{00000000-0008-0000-1500-00000D000000}"/>
            </a:ext>
          </a:extLst>
        </xdr:cNvPr>
        <xdr:cNvSpPr/>
      </xdr:nvSpPr>
      <xdr:spPr bwMode="auto">
        <a:xfrm>
          <a:off x="16080976" y="10293404"/>
          <a:ext cx="2156064" cy="368994"/>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4</xdr:col>
      <xdr:colOff>2253022</xdr:colOff>
      <xdr:row>25</xdr:row>
      <xdr:rowOff>174489</xdr:rowOff>
    </xdr:from>
    <xdr:ext cx="1967005" cy="522413"/>
    <xdr:sp macro="" textlink="">
      <xdr:nvSpPr>
        <xdr:cNvPr id="14" name="吹き出し: 角を丸めた四角形 14">
          <a:extLst>
            <a:ext uri="{FF2B5EF4-FFF2-40B4-BE49-F238E27FC236}">
              <a16:creationId xmlns:a16="http://schemas.microsoft.com/office/drawing/2014/main" id="{00000000-0008-0000-1500-00000E000000}"/>
            </a:ext>
          </a:extLst>
        </xdr:cNvPr>
        <xdr:cNvSpPr/>
      </xdr:nvSpPr>
      <xdr:spPr bwMode="auto">
        <a:xfrm>
          <a:off x="4505404" y="7110930"/>
          <a:ext cx="1967005" cy="522413"/>
        </a:xfrm>
        <a:prstGeom prst="wedgeRoundRectCallout">
          <a:avLst>
            <a:gd name="adj1" fmla="val -22443"/>
            <a:gd name="adj2" fmla="val 247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10</xdr:col>
      <xdr:colOff>535641</xdr:colOff>
      <xdr:row>7</xdr:row>
      <xdr:rowOff>65235</xdr:rowOff>
    </xdr:from>
    <xdr:ext cx="904689" cy="268941"/>
    <xdr:sp macro="" textlink="">
      <xdr:nvSpPr>
        <xdr:cNvPr id="17" name="吹き出し: 角を丸めた四角形 13">
          <a:extLst>
            <a:ext uri="{FF2B5EF4-FFF2-40B4-BE49-F238E27FC236}">
              <a16:creationId xmlns:a16="http://schemas.microsoft.com/office/drawing/2014/main" id="{00000000-0008-0000-1500-000011000000}"/>
            </a:ext>
          </a:extLst>
        </xdr:cNvPr>
        <xdr:cNvSpPr/>
      </xdr:nvSpPr>
      <xdr:spPr bwMode="auto">
        <a:xfrm>
          <a:off x="12956241" y="1655910"/>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0</xdr:col>
      <xdr:colOff>0</xdr:colOff>
      <xdr:row>7</xdr:row>
      <xdr:rowOff>157179</xdr:rowOff>
    </xdr:from>
    <xdr:ext cx="3036794" cy="261206"/>
    <xdr:sp macro="" textlink="">
      <xdr:nvSpPr>
        <xdr:cNvPr id="18" name="吹き出し: 角を丸めた四角形 22">
          <a:extLst>
            <a:ext uri="{FF2B5EF4-FFF2-40B4-BE49-F238E27FC236}">
              <a16:creationId xmlns:a16="http://schemas.microsoft.com/office/drawing/2014/main" id="{00000000-0008-0000-1500-000012000000}"/>
            </a:ext>
          </a:extLst>
        </xdr:cNvPr>
        <xdr:cNvSpPr/>
      </xdr:nvSpPr>
      <xdr:spPr bwMode="auto">
        <a:xfrm>
          <a:off x="0" y="1726003"/>
          <a:ext cx="3036794"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10</xdr:col>
      <xdr:colOff>658317</xdr:colOff>
      <xdr:row>5</xdr:row>
      <xdr:rowOff>225182</xdr:rowOff>
    </xdr:from>
    <xdr:to>
      <xdr:col>10</xdr:col>
      <xdr:colOff>1232647</xdr:colOff>
      <xdr:row>6</xdr:row>
      <xdr:rowOff>194234</xdr:rowOff>
    </xdr:to>
    <xdr:sp macro="" textlink="">
      <xdr:nvSpPr>
        <xdr:cNvPr id="19" name="テキスト ボックス 18">
          <a:extLst>
            <a:ext uri="{FF2B5EF4-FFF2-40B4-BE49-F238E27FC236}">
              <a16:creationId xmlns:a16="http://schemas.microsoft.com/office/drawing/2014/main" id="{00000000-0008-0000-1500-000013000000}"/>
            </a:ext>
          </a:extLst>
        </xdr:cNvPr>
        <xdr:cNvSpPr txBox="1"/>
      </xdr:nvSpPr>
      <xdr:spPr>
        <a:xfrm>
          <a:off x="12245199" y="1226241"/>
          <a:ext cx="574330" cy="260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1</xdr:col>
      <xdr:colOff>216647</xdr:colOff>
      <xdr:row>6</xdr:row>
      <xdr:rowOff>18676</xdr:rowOff>
    </xdr:from>
    <xdr:to>
      <xdr:col>1</xdr:col>
      <xdr:colOff>769301</xdr:colOff>
      <xdr:row>6</xdr:row>
      <xdr:rowOff>231588</xdr:rowOff>
    </xdr:to>
    <xdr:sp macro="" textlink="">
      <xdr:nvSpPr>
        <xdr:cNvPr id="20" name="テキスト ボックス 19">
          <a:extLst>
            <a:ext uri="{FF2B5EF4-FFF2-40B4-BE49-F238E27FC236}">
              <a16:creationId xmlns:a16="http://schemas.microsoft.com/office/drawing/2014/main" id="{00000000-0008-0000-1500-000014000000}"/>
            </a:ext>
          </a:extLst>
        </xdr:cNvPr>
        <xdr:cNvSpPr txBox="1"/>
      </xdr:nvSpPr>
      <xdr:spPr>
        <a:xfrm>
          <a:off x="216647" y="1311088"/>
          <a:ext cx="552654" cy="21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9</xdr:col>
      <xdr:colOff>140608</xdr:colOff>
      <xdr:row>38</xdr:row>
      <xdr:rowOff>90715</xdr:rowOff>
    </xdr:from>
    <xdr:to>
      <xdr:col>10</xdr:col>
      <xdr:colOff>486229</xdr:colOff>
      <xdr:row>38</xdr:row>
      <xdr:rowOff>290287</xdr:rowOff>
    </xdr:to>
    <xdr:sp macro="" textlink="">
      <xdr:nvSpPr>
        <xdr:cNvPr id="21" name="テキスト ボックス 20">
          <a:extLst>
            <a:ext uri="{FF2B5EF4-FFF2-40B4-BE49-F238E27FC236}">
              <a16:creationId xmlns:a16="http://schemas.microsoft.com/office/drawing/2014/main" id="{00000000-0008-0000-1500-000015000000}"/>
            </a:ext>
          </a:extLst>
        </xdr:cNvPr>
        <xdr:cNvSpPr txBox="1"/>
      </xdr:nvSpPr>
      <xdr:spPr>
        <a:xfrm>
          <a:off x="12332608" y="10500179"/>
          <a:ext cx="590550" cy="199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4</xdr:col>
      <xdr:colOff>1975757</xdr:colOff>
      <xdr:row>8</xdr:row>
      <xdr:rowOff>344715</xdr:rowOff>
    </xdr:from>
    <xdr:to>
      <xdr:col>4</xdr:col>
      <xdr:colOff>2551757</xdr:colOff>
      <xdr:row>9</xdr:row>
      <xdr:rowOff>141615</xdr:rowOff>
    </xdr:to>
    <xdr:sp macro="" textlink="">
      <xdr:nvSpPr>
        <xdr:cNvPr id="23" name="テキスト ボックス 22">
          <a:extLst>
            <a:ext uri="{FF2B5EF4-FFF2-40B4-BE49-F238E27FC236}">
              <a16:creationId xmlns:a16="http://schemas.microsoft.com/office/drawing/2014/main" id="{00000000-0008-0000-1500-000017000000}"/>
            </a:ext>
          </a:extLst>
        </xdr:cNvPr>
        <xdr:cNvSpPr txBox="1"/>
      </xdr:nvSpPr>
      <xdr:spPr>
        <a:xfrm>
          <a:off x="5338082"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5</xdr:col>
      <xdr:colOff>1964871</xdr:colOff>
      <xdr:row>8</xdr:row>
      <xdr:rowOff>344715</xdr:rowOff>
    </xdr:from>
    <xdr:to>
      <xdr:col>5</xdr:col>
      <xdr:colOff>2540871</xdr:colOff>
      <xdr:row>9</xdr:row>
      <xdr:rowOff>141615</xdr:rowOff>
    </xdr:to>
    <xdr:sp macro="" textlink="">
      <xdr:nvSpPr>
        <xdr:cNvPr id="24" name="テキスト ボックス 23">
          <a:extLst>
            <a:ext uri="{FF2B5EF4-FFF2-40B4-BE49-F238E27FC236}">
              <a16:creationId xmlns:a16="http://schemas.microsoft.com/office/drawing/2014/main" id="{00000000-0008-0000-1500-000018000000}"/>
            </a:ext>
          </a:extLst>
        </xdr:cNvPr>
        <xdr:cNvSpPr txBox="1"/>
      </xdr:nvSpPr>
      <xdr:spPr>
        <a:xfrm>
          <a:off x="8499021"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6</xdr:col>
      <xdr:colOff>783771</xdr:colOff>
      <xdr:row>8</xdr:row>
      <xdr:rowOff>344715</xdr:rowOff>
    </xdr:from>
    <xdr:to>
      <xdr:col>7</xdr:col>
      <xdr:colOff>16746</xdr:colOff>
      <xdr:row>9</xdr:row>
      <xdr:rowOff>141615</xdr:rowOff>
    </xdr:to>
    <xdr:sp macro="" textlink="">
      <xdr:nvSpPr>
        <xdr:cNvPr id="25" name="テキスト ボックス 24">
          <a:extLst>
            <a:ext uri="{FF2B5EF4-FFF2-40B4-BE49-F238E27FC236}">
              <a16:creationId xmlns:a16="http://schemas.microsoft.com/office/drawing/2014/main" id="{00000000-0008-0000-1500-000019000000}"/>
            </a:ext>
          </a:extLst>
        </xdr:cNvPr>
        <xdr:cNvSpPr txBox="1"/>
      </xdr:nvSpPr>
      <xdr:spPr>
        <a:xfrm>
          <a:off x="9889671"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7</xdr:col>
      <xdr:colOff>219528</xdr:colOff>
      <xdr:row>8</xdr:row>
      <xdr:rowOff>344715</xdr:rowOff>
    </xdr:from>
    <xdr:to>
      <xdr:col>7</xdr:col>
      <xdr:colOff>795528</xdr:colOff>
      <xdr:row>9</xdr:row>
      <xdr:rowOff>141615</xdr:rowOff>
    </xdr:to>
    <xdr:sp macro="" textlink="">
      <xdr:nvSpPr>
        <xdr:cNvPr id="26" name="テキスト ボックス 25">
          <a:extLst>
            <a:ext uri="{FF2B5EF4-FFF2-40B4-BE49-F238E27FC236}">
              <a16:creationId xmlns:a16="http://schemas.microsoft.com/office/drawing/2014/main" id="{00000000-0008-0000-1500-00001A000000}"/>
            </a:ext>
          </a:extLst>
        </xdr:cNvPr>
        <xdr:cNvSpPr txBox="1"/>
      </xdr:nvSpPr>
      <xdr:spPr>
        <a:xfrm>
          <a:off x="10668453"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15</xdr:col>
      <xdr:colOff>705758</xdr:colOff>
      <xdr:row>8</xdr:row>
      <xdr:rowOff>273103</xdr:rowOff>
    </xdr:from>
    <xdr:to>
      <xdr:col>17</xdr:col>
      <xdr:colOff>253058</xdr:colOff>
      <xdr:row>9</xdr:row>
      <xdr:rowOff>70003</xdr:rowOff>
    </xdr:to>
    <xdr:sp macro="" textlink="">
      <xdr:nvSpPr>
        <xdr:cNvPr id="27" name="テキスト ボックス 26">
          <a:extLst>
            <a:ext uri="{FF2B5EF4-FFF2-40B4-BE49-F238E27FC236}">
              <a16:creationId xmlns:a16="http://schemas.microsoft.com/office/drawing/2014/main" id="{00000000-0008-0000-1500-00001B000000}"/>
            </a:ext>
          </a:extLst>
        </xdr:cNvPr>
        <xdr:cNvSpPr txBox="1"/>
      </xdr:nvSpPr>
      <xdr:spPr>
        <a:xfrm>
          <a:off x="17626640" y="2133279"/>
          <a:ext cx="578242" cy="21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688469</xdr:colOff>
      <xdr:row>10</xdr:row>
      <xdr:rowOff>226896</xdr:rowOff>
    </xdr:from>
    <xdr:to>
      <xdr:col>17</xdr:col>
      <xdr:colOff>235769</xdr:colOff>
      <xdr:row>11</xdr:row>
      <xdr:rowOff>147621</xdr:rowOff>
    </xdr:to>
    <xdr:sp macro="" textlink="">
      <xdr:nvSpPr>
        <xdr:cNvPr id="29" name="テキスト ボックス 28">
          <a:extLst>
            <a:ext uri="{FF2B5EF4-FFF2-40B4-BE49-F238E27FC236}">
              <a16:creationId xmlns:a16="http://schemas.microsoft.com/office/drawing/2014/main" id="{00000000-0008-0000-1500-00001D000000}"/>
            </a:ext>
          </a:extLst>
        </xdr:cNvPr>
        <xdr:cNvSpPr txBox="1"/>
      </xdr:nvSpPr>
      <xdr:spPr>
        <a:xfrm>
          <a:off x="17609351" y="2793043"/>
          <a:ext cx="578242" cy="212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14</xdr:col>
      <xdr:colOff>513445</xdr:colOff>
      <xdr:row>8</xdr:row>
      <xdr:rowOff>273103</xdr:rowOff>
    </xdr:from>
    <xdr:to>
      <xdr:col>15</xdr:col>
      <xdr:colOff>213145</xdr:colOff>
      <xdr:row>9</xdr:row>
      <xdr:rowOff>70003</xdr:rowOff>
    </xdr:to>
    <xdr:sp macro="" textlink="">
      <xdr:nvSpPr>
        <xdr:cNvPr id="30" name="テキスト ボックス 29">
          <a:extLst>
            <a:ext uri="{FF2B5EF4-FFF2-40B4-BE49-F238E27FC236}">
              <a16:creationId xmlns:a16="http://schemas.microsoft.com/office/drawing/2014/main" id="{00000000-0008-0000-1500-00001E000000}"/>
            </a:ext>
          </a:extLst>
        </xdr:cNvPr>
        <xdr:cNvSpPr txBox="1"/>
      </xdr:nvSpPr>
      <xdr:spPr>
        <a:xfrm>
          <a:off x="16560269" y="2133279"/>
          <a:ext cx="573758" cy="21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529774</xdr:colOff>
      <xdr:row>10</xdr:row>
      <xdr:rowOff>226896</xdr:rowOff>
    </xdr:from>
    <xdr:to>
      <xdr:col>15</xdr:col>
      <xdr:colOff>229474</xdr:colOff>
      <xdr:row>11</xdr:row>
      <xdr:rowOff>147621</xdr:rowOff>
    </xdr:to>
    <xdr:sp macro="" textlink="">
      <xdr:nvSpPr>
        <xdr:cNvPr id="31" name="テキスト ボックス 30">
          <a:extLst>
            <a:ext uri="{FF2B5EF4-FFF2-40B4-BE49-F238E27FC236}">
              <a16:creationId xmlns:a16="http://schemas.microsoft.com/office/drawing/2014/main" id="{00000000-0008-0000-1500-00001F000000}"/>
            </a:ext>
          </a:extLst>
        </xdr:cNvPr>
        <xdr:cNvSpPr txBox="1"/>
      </xdr:nvSpPr>
      <xdr:spPr>
        <a:xfrm>
          <a:off x="16576598" y="2793043"/>
          <a:ext cx="573758" cy="212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11</xdr:col>
      <xdr:colOff>644072</xdr:colOff>
      <xdr:row>9</xdr:row>
      <xdr:rowOff>6403</xdr:rowOff>
    </xdr:from>
    <xdr:to>
      <xdr:col>12</xdr:col>
      <xdr:colOff>872</xdr:colOff>
      <xdr:row>9</xdr:row>
      <xdr:rowOff>222403</xdr:rowOff>
    </xdr:to>
    <xdr:sp macro="" textlink="">
      <xdr:nvSpPr>
        <xdr:cNvPr id="34" name="テキスト ボックス 33">
          <a:extLst>
            <a:ext uri="{FF2B5EF4-FFF2-40B4-BE49-F238E27FC236}">
              <a16:creationId xmlns:a16="http://schemas.microsoft.com/office/drawing/2014/main" id="{00000000-0008-0000-1500-000022000000}"/>
            </a:ext>
          </a:extLst>
        </xdr:cNvPr>
        <xdr:cNvSpPr txBox="1"/>
      </xdr:nvSpPr>
      <xdr:spPr>
        <a:xfrm>
          <a:off x="13515896" y="2299874"/>
          <a:ext cx="57450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11</xdr:col>
      <xdr:colOff>644072</xdr:colOff>
      <xdr:row>10</xdr:row>
      <xdr:rowOff>69134</xdr:rowOff>
    </xdr:from>
    <xdr:to>
      <xdr:col>12</xdr:col>
      <xdr:colOff>872</xdr:colOff>
      <xdr:row>10</xdr:row>
      <xdr:rowOff>285134</xdr:rowOff>
    </xdr:to>
    <xdr:sp macro="" textlink="">
      <xdr:nvSpPr>
        <xdr:cNvPr id="35" name="テキスト ボックス 34">
          <a:extLst>
            <a:ext uri="{FF2B5EF4-FFF2-40B4-BE49-F238E27FC236}">
              <a16:creationId xmlns:a16="http://schemas.microsoft.com/office/drawing/2014/main" id="{00000000-0008-0000-1500-000023000000}"/>
            </a:ext>
          </a:extLst>
        </xdr:cNvPr>
        <xdr:cNvSpPr txBox="1"/>
      </xdr:nvSpPr>
      <xdr:spPr>
        <a:xfrm>
          <a:off x="14370655" y="2672634"/>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3</xdr:col>
      <xdr:colOff>967868</xdr:colOff>
      <xdr:row>10</xdr:row>
      <xdr:rowOff>10565</xdr:rowOff>
    </xdr:from>
    <xdr:to>
      <xdr:col>4</xdr:col>
      <xdr:colOff>429443</xdr:colOff>
      <xdr:row>10</xdr:row>
      <xdr:rowOff>222643</xdr:rowOff>
    </xdr:to>
    <xdr:sp macro="" textlink="">
      <xdr:nvSpPr>
        <xdr:cNvPr id="36" name="テキスト ボックス 35">
          <a:extLst>
            <a:ext uri="{FF2B5EF4-FFF2-40B4-BE49-F238E27FC236}">
              <a16:creationId xmlns:a16="http://schemas.microsoft.com/office/drawing/2014/main" id="{00000000-0008-0000-1500-000024000000}"/>
            </a:ext>
          </a:extLst>
        </xdr:cNvPr>
        <xdr:cNvSpPr txBox="1"/>
      </xdr:nvSpPr>
      <xdr:spPr>
        <a:xfrm>
          <a:off x="2110868" y="2576712"/>
          <a:ext cx="570957" cy="212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3</xdr:col>
      <xdr:colOff>967868</xdr:colOff>
      <xdr:row>9</xdr:row>
      <xdr:rowOff>80522</xdr:rowOff>
    </xdr:from>
    <xdr:to>
      <xdr:col>4</xdr:col>
      <xdr:colOff>429443</xdr:colOff>
      <xdr:row>10</xdr:row>
      <xdr:rowOff>687</xdr:rowOff>
    </xdr:to>
    <xdr:sp macro="" textlink="">
      <xdr:nvSpPr>
        <xdr:cNvPr id="37" name="テキスト ボックス 36">
          <a:extLst>
            <a:ext uri="{FF2B5EF4-FFF2-40B4-BE49-F238E27FC236}">
              <a16:creationId xmlns:a16="http://schemas.microsoft.com/office/drawing/2014/main" id="{00000000-0008-0000-1500-000025000000}"/>
            </a:ext>
          </a:extLst>
        </xdr:cNvPr>
        <xdr:cNvSpPr txBox="1"/>
      </xdr:nvSpPr>
      <xdr:spPr>
        <a:xfrm>
          <a:off x="2110868" y="2355316"/>
          <a:ext cx="570957" cy="21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10</xdr:col>
      <xdr:colOff>487722</xdr:colOff>
      <xdr:row>8</xdr:row>
      <xdr:rowOff>344715</xdr:rowOff>
    </xdr:from>
    <xdr:to>
      <xdr:col>10</xdr:col>
      <xdr:colOff>1063722</xdr:colOff>
      <xdr:row>9</xdr:row>
      <xdr:rowOff>141615</xdr:rowOff>
    </xdr:to>
    <xdr:sp macro="" textlink="">
      <xdr:nvSpPr>
        <xdr:cNvPr id="38" name="テキスト ボックス 37">
          <a:extLst>
            <a:ext uri="{FF2B5EF4-FFF2-40B4-BE49-F238E27FC236}">
              <a16:creationId xmlns:a16="http://schemas.microsoft.com/office/drawing/2014/main" id="{00000000-0008-0000-1500-000026000000}"/>
            </a:ext>
          </a:extLst>
        </xdr:cNvPr>
        <xdr:cNvSpPr txBox="1"/>
      </xdr:nvSpPr>
      <xdr:spPr>
        <a:xfrm>
          <a:off x="12908322"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8</xdr:col>
      <xdr:colOff>526143</xdr:colOff>
      <xdr:row>8</xdr:row>
      <xdr:rowOff>344715</xdr:rowOff>
    </xdr:from>
    <xdr:to>
      <xdr:col>9</xdr:col>
      <xdr:colOff>178218</xdr:colOff>
      <xdr:row>9</xdr:row>
      <xdr:rowOff>141615</xdr:rowOff>
    </xdr:to>
    <xdr:sp macro="" textlink="">
      <xdr:nvSpPr>
        <xdr:cNvPr id="39" name="テキスト ボックス 38">
          <a:extLst>
            <a:ext uri="{FF2B5EF4-FFF2-40B4-BE49-F238E27FC236}">
              <a16:creationId xmlns:a16="http://schemas.microsoft.com/office/drawing/2014/main" id="{00000000-0008-0000-1500-000027000000}"/>
            </a:ext>
          </a:extLst>
        </xdr:cNvPr>
        <xdr:cNvSpPr txBox="1"/>
      </xdr:nvSpPr>
      <xdr:spPr>
        <a:xfrm>
          <a:off x="11784693"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2109479</xdr:colOff>
      <xdr:row>4</xdr:row>
      <xdr:rowOff>86284</xdr:rowOff>
    </xdr:from>
    <xdr:to>
      <xdr:col>6</xdr:col>
      <xdr:colOff>126999</xdr:colOff>
      <xdr:row>5</xdr:row>
      <xdr:rowOff>89646</xdr:rowOff>
    </xdr:to>
    <xdr:sp macro="" textlink="">
      <xdr:nvSpPr>
        <xdr:cNvPr id="40" name="テキスト ボックス 39">
          <a:extLst>
            <a:ext uri="{FF2B5EF4-FFF2-40B4-BE49-F238E27FC236}">
              <a16:creationId xmlns:a16="http://schemas.microsoft.com/office/drawing/2014/main" id="{00000000-0008-0000-1500-000028000000}"/>
            </a:ext>
          </a:extLst>
        </xdr:cNvPr>
        <xdr:cNvSpPr txBox="1"/>
      </xdr:nvSpPr>
      <xdr:spPr>
        <a:xfrm>
          <a:off x="7831950" y="795990"/>
          <a:ext cx="587402" cy="29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oneCellAnchor>
    <xdr:from>
      <xdr:col>15</xdr:col>
      <xdr:colOff>0</xdr:colOff>
      <xdr:row>7</xdr:row>
      <xdr:rowOff>242455</xdr:rowOff>
    </xdr:from>
    <xdr:ext cx="904689" cy="268941"/>
    <xdr:sp macro="" textlink="">
      <xdr:nvSpPr>
        <xdr:cNvPr id="5" name="吹き出し: 角を丸めた四角形 13">
          <a:extLst>
            <a:ext uri="{FF2B5EF4-FFF2-40B4-BE49-F238E27FC236}">
              <a16:creationId xmlns:a16="http://schemas.microsoft.com/office/drawing/2014/main" id="{00000000-0008-0000-1500-000005000000}"/>
            </a:ext>
          </a:extLst>
        </xdr:cNvPr>
        <xdr:cNvSpPr/>
      </xdr:nvSpPr>
      <xdr:spPr bwMode="auto">
        <a:xfrm>
          <a:off x="16475364" y="1812637"/>
          <a:ext cx="904689" cy="268941"/>
        </a:xfrm>
        <a:prstGeom prst="wedgeRoundRectCallout">
          <a:avLst>
            <a:gd name="adj1" fmla="val 9505"/>
            <a:gd name="adj2" fmla="val 14696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12</xdr:col>
      <xdr:colOff>679826</xdr:colOff>
      <xdr:row>9</xdr:row>
      <xdr:rowOff>16785</xdr:rowOff>
    </xdr:from>
    <xdr:to>
      <xdr:col>13</xdr:col>
      <xdr:colOff>133122</xdr:colOff>
      <xdr:row>9</xdr:row>
      <xdr:rowOff>232785</xdr:rowOff>
    </xdr:to>
    <xdr:sp macro="" textlink="">
      <xdr:nvSpPr>
        <xdr:cNvPr id="44" name="テキスト ボックス 43">
          <a:extLst>
            <a:ext uri="{FF2B5EF4-FFF2-40B4-BE49-F238E27FC236}">
              <a16:creationId xmlns:a16="http://schemas.microsoft.com/office/drawing/2014/main" id="{00000000-0008-0000-1500-00002C000000}"/>
            </a:ext>
          </a:extLst>
        </xdr:cNvPr>
        <xdr:cNvSpPr txBox="1"/>
      </xdr:nvSpPr>
      <xdr:spPr>
        <a:xfrm>
          <a:off x="14496679" y="2291579"/>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12</xdr:col>
      <xdr:colOff>679826</xdr:colOff>
      <xdr:row>10</xdr:row>
      <xdr:rowOff>49634</xdr:rowOff>
    </xdr:from>
    <xdr:to>
      <xdr:col>13</xdr:col>
      <xdr:colOff>133122</xdr:colOff>
      <xdr:row>10</xdr:row>
      <xdr:rowOff>265634</xdr:rowOff>
    </xdr:to>
    <xdr:sp macro="" textlink="">
      <xdr:nvSpPr>
        <xdr:cNvPr id="45" name="テキスト ボックス 44">
          <a:extLst>
            <a:ext uri="{FF2B5EF4-FFF2-40B4-BE49-F238E27FC236}">
              <a16:creationId xmlns:a16="http://schemas.microsoft.com/office/drawing/2014/main" id="{00000000-0008-0000-1500-00002D000000}"/>
            </a:ext>
          </a:extLst>
        </xdr:cNvPr>
        <xdr:cNvSpPr txBox="1"/>
      </xdr:nvSpPr>
      <xdr:spPr>
        <a:xfrm>
          <a:off x="14496679" y="2615781"/>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X1439</a:t>
          </a:r>
        </a:p>
      </xdr:txBody>
    </xdr:sp>
    <xdr:clientData/>
  </xdr:twoCellAnchor>
  <xdr:twoCellAnchor>
    <xdr:from>
      <xdr:col>17</xdr:col>
      <xdr:colOff>264575</xdr:colOff>
      <xdr:row>8</xdr:row>
      <xdr:rowOff>273103</xdr:rowOff>
    </xdr:from>
    <xdr:to>
      <xdr:col>18</xdr:col>
      <xdr:colOff>103992</xdr:colOff>
      <xdr:row>9</xdr:row>
      <xdr:rowOff>101769</xdr:rowOff>
    </xdr:to>
    <xdr:sp macro="" textlink="">
      <xdr:nvSpPr>
        <xdr:cNvPr id="46" name="テキスト ボックス 45">
          <a:extLst>
            <a:ext uri="{FF2B5EF4-FFF2-40B4-BE49-F238E27FC236}">
              <a16:creationId xmlns:a16="http://schemas.microsoft.com/office/drawing/2014/main" id="{00000000-0008-0000-1500-00002E000000}"/>
            </a:ext>
          </a:extLst>
        </xdr:cNvPr>
        <xdr:cNvSpPr txBox="1"/>
      </xdr:nvSpPr>
      <xdr:spPr>
        <a:xfrm>
          <a:off x="18216399" y="2133279"/>
          <a:ext cx="612622" cy="243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265511</xdr:colOff>
      <xdr:row>10</xdr:row>
      <xdr:rowOff>226896</xdr:rowOff>
    </xdr:from>
    <xdr:to>
      <xdr:col>18</xdr:col>
      <xdr:colOff>67247</xdr:colOff>
      <xdr:row>11</xdr:row>
      <xdr:rowOff>151543</xdr:rowOff>
    </xdr:to>
    <xdr:sp macro="" textlink="">
      <xdr:nvSpPr>
        <xdr:cNvPr id="47" name="テキスト ボックス 46">
          <a:extLst>
            <a:ext uri="{FF2B5EF4-FFF2-40B4-BE49-F238E27FC236}">
              <a16:creationId xmlns:a16="http://schemas.microsoft.com/office/drawing/2014/main" id="{00000000-0008-0000-1500-00002F000000}"/>
            </a:ext>
          </a:extLst>
        </xdr:cNvPr>
        <xdr:cNvSpPr txBox="1"/>
      </xdr:nvSpPr>
      <xdr:spPr>
        <a:xfrm>
          <a:off x="18217335" y="2793043"/>
          <a:ext cx="57494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twoCellAnchor>
    <xdr:from>
      <xdr:col>24</xdr:col>
      <xdr:colOff>1158009</xdr:colOff>
      <xdr:row>12</xdr:row>
      <xdr:rowOff>190500</xdr:rowOff>
    </xdr:from>
    <xdr:to>
      <xdr:col>26</xdr:col>
      <xdr:colOff>1089892</xdr:colOff>
      <xdr:row>20</xdr:row>
      <xdr:rowOff>49301</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23152100" y="3359727"/>
          <a:ext cx="3118428" cy="2214074"/>
        </a:xfrm>
        <a:prstGeom prst="wedgeRectCallout">
          <a:avLst>
            <a:gd name="adj1" fmla="val -125712"/>
            <a:gd name="adj2" fmla="val 47449"/>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lang="ja-JP" altLang="ja-JP" sz="1400">
              <a:solidFill>
                <a:srgbClr val="FF0000"/>
              </a:solidFill>
              <a:effectLst/>
              <a:latin typeface="+mn-lt"/>
              <a:ea typeface="+mn-ea"/>
              <a:cs typeface="+mn-cs"/>
            </a:rPr>
            <a:t>工事請負契約外取引､請求書内訳明細における左端の「管理番号</a:t>
          </a:r>
          <a:r>
            <a:rPr lang="en-US" altLang="ja-JP" sz="1400">
              <a:solidFill>
                <a:srgbClr val="FF0000"/>
              </a:solidFill>
              <a:effectLst/>
              <a:latin typeface="+mn-lt"/>
              <a:ea typeface="+mn-ea"/>
              <a:cs typeface="+mn-cs"/>
            </a:rPr>
            <a:t>/</a:t>
          </a:r>
          <a:r>
            <a:rPr lang="ja-JP" altLang="ja-JP" sz="1400">
              <a:solidFill>
                <a:srgbClr val="FF0000"/>
              </a:solidFill>
              <a:effectLst/>
              <a:latin typeface="+mn-lt"/>
              <a:ea typeface="+mn-ea"/>
              <a:cs typeface="+mn-cs"/>
            </a:rPr>
            <a:t>入出庫区分」列は､以下のどちらが適当か</a:t>
          </a:r>
          <a:r>
            <a:rPr lang="en-US" altLang="ja-JP" sz="1400">
              <a:solidFill>
                <a:srgbClr val="FF0000"/>
              </a:solidFill>
              <a:effectLst/>
              <a:latin typeface="+mn-lt"/>
              <a:ea typeface="+mn-ea"/>
              <a:cs typeface="+mn-cs"/>
            </a:rPr>
            <a:t>?</a:t>
          </a:r>
          <a:endParaRPr lang="ja-JP" altLang="ja-JP" sz="1400">
            <a:solidFill>
              <a:srgbClr val="FF0000"/>
            </a:solidFill>
            <a:effectLst/>
            <a:latin typeface="+mn-lt"/>
            <a:ea typeface="+mn-ea"/>
            <a:cs typeface="+mn-cs"/>
          </a:endParaRPr>
        </a:p>
        <a:p>
          <a:pPr lvl="0"/>
          <a:r>
            <a:rPr lang="ja-JP" altLang="en-US" sz="1400">
              <a:solidFill>
                <a:srgbClr val="FF0000"/>
              </a:solidFill>
              <a:effectLst/>
              <a:latin typeface="+mn-lt"/>
              <a:ea typeface="+mn-ea"/>
              <a:cs typeface="+mn-cs"/>
            </a:rPr>
            <a:t>①</a:t>
          </a:r>
          <a:r>
            <a:rPr lang="ja-JP" altLang="ja-JP" sz="1400">
              <a:solidFill>
                <a:srgbClr val="FF0000"/>
              </a:solidFill>
              <a:effectLst/>
              <a:latin typeface="+mn-lt"/>
              <a:ea typeface="+mn-ea"/>
              <a:cs typeface="+mn-cs"/>
            </a:rPr>
            <a:t>現在、左端にあり</a:t>
          </a:r>
        </a:p>
        <a:p>
          <a:pPr lvl="0"/>
          <a:r>
            <a:rPr lang="ja-JP" altLang="en-US" sz="1400">
              <a:solidFill>
                <a:srgbClr val="FF0000"/>
              </a:solidFill>
              <a:effectLst/>
              <a:latin typeface="+mn-lt"/>
              <a:ea typeface="+mn-ea"/>
              <a:cs typeface="+mn-cs"/>
            </a:rPr>
            <a:t>②</a:t>
          </a:r>
          <a:r>
            <a:rPr lang="ja-JP" altLang="ja-JP" sz="1400">
              <a:solidFill>
                <a:srgbClr val="FF0000"/>
              </a:solidFill>
              <a:effectLst/>
              <a:latin typeface="+mn-lt"/>
              <a:ea typeface="+mn-ea"/>
              <a:cs typeface="+mn-cs"/>
            </a:rPr>
            <a:t>レンタル･リース対応で新設された項目であり、レンタル･リース関連データ項目は右側にまとめる</a:t>
          </a:r>
          <a:endParaRPr kumimoji="1" lang="ja-JP" altLang="en-US" sz="1400">
            <a:solidFill>
              <a:srgbClr val="FF0000"/>
            </a:solidFill>
          </a:endParaRPr>
        </a:p>
      </xdr:txBody>
    </xdr:sp>
    <xdr:clientData/>
  </xdr:twoCellAnchor>
  <xdr:oneCellAnchor>
    <xdr:from>
      <xdr:col>3</xdr:col>
      <xdr:colOff>211627</xdr:colOff>
      <xdr:row>8</xdr:row>
      <xdr:rowOff>166173</xdr:rowOff>
    </xdr:from>
    <xdr:ext cx="904689" cy="268941"/>
    <xdr:sp macro="" textlink="">
      <xdr:nvSpPr>
        <xdr:cNvPr id="3" name="吹き出し: 角を丸めた四角形 13">
          <a:extLst>
            <a:ext uri="{FF2B5EF4-FFF2-40B4-BE49-F238E27FC236}">
              <a16:creationId xmlns:a16="http://schemas.microsoft.com/office/drawing/2014/main" id="{00000000-0008-0000-1500-000003000000}"/>
            </a:ext>
          </a:extLst>
        </xdr:cNvPr>
        <xdr:cNvSpPr/>
      </xdr:nvSpPr>
      <xdr:spPr bwMode="auto">
        <a:xfrm>
          <a:off x="1354627" y="2026349"/>
          <a:ext cx="904689" cy="268941"/>
        </a:xfrm>
        <a:prstGeom prst="wedgeRoundRectCallout">
          <a:avLst>
            <a:gd name="adj1" fmla="val 11009"/>
            <a:gd name="adj2" fmla="val 1216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13</xdr:col>
      <xdr:colOff>685799</xdr:colOff>
      <xdr:row>10</xdr:row>
      <xdr:rowOff>226896</xdr:rowOff>
    </xdr:from>
    <xdr:to>
      <xdr:col>14</xdr:col>
      <xdr:colOff>128324</xdr:colOff>
      <xdr:row>11</xdr:row>
      <xdr:rowOff>147621</xdr:rowOff>
    </xdr:to>
    <xdr:sp macro="" textlink="">
      <xdr:nvSpPr>
        <xdr:cNvPr id="28" name="テキスト ボックス 27">
          <a:extLst>
            <a:ext uri="{FF2B5EF4-FFF2-40B4-BE49-F238E27FC236}">
              <a16:creationId xmlns:a16="http://schemas.microsoft.com/office/drawing/2014/main" id="{00000000-0008-0000-1500-00001C000000}"/>
            </a:ext>
          </a:extLst>
        </xdr:cNvPr>
        <xdr:cNvSpPr txBox="1"/>
      </xdr:nvSpPr>
      <xdr:spPr>
        <a:xfrm>
          <a:off x="15623240" y="2793043"/>
          <a:ext cx="551908" cy="212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13</xdr:col>
      <xdr:colOff>702127</xdr:colOff>
      <xdr:row>8</xdr:row>
      <xdr:rowOff>273103</xdr:rowOff>
    </xdr:from>
    <xdr:to>
      <xdr:col>14</xdr:col>
      <xdr:colOff>144652</xdr:colOff>
      <xdr:row>9</xdr:row>
      <xdr:rowOff>70003</xdr:rowOff>
    </xdr:to>
    <xdr:sp macro="" textlink="">
      <xdr:nvSpPr>
        <xdr:cNvPr id="41" name="テキスト ボックス 40">
          <a:extLst>
            <a:ext uri="{FF2B5EF4-FFF2-40B4-BE49-F238E27FC236}">
              <a16:creationId xmlns:a16="http://schemas.microsoft.com/office/drawing/2014/main" id="{00000000-0008-0000-1500-000029000000}"/>
            </a:ext>
          </a:extLst>
        </xdr:cNvPr>
        <xdr:cNvSpPr txBox="1"/>
      </xdr:nvSpPr>
      <xdr:spPr>
        <a:xfrm>
          <a:off x="15639568" y="2133279"/>
          <a:ext cx="551908" cy="21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11</xdr:col>
      <xdr:colOff>666749</xdr:colOff>
      <xdr:row>14</xdr:row>
      <xdr:rowOff>10447</xdr:rowOff>
    </xdr:from>
    <xdr:ext cx="1255059" cy="1217355"/>
    <xdr:sp macro="" textlink="">
      <xdr:nvSpPr>
        <xdr:cNvPr id="2" name="吹き出し: 角を丸めた四角形 2">
          <a:extLst>
            <a:ext uri="{FF2B5EF4-FFF2-40B4-BE49-F238E27FC236}">
              <a16:creationId xmlns:a16="http://schemas.microsoft.com/office/drawing/2014/main" id="{00000000-0008-0000-1600-000002000000}"/>
            </a:ext>
          </a:extLst>
        </xdr:cNvPr>
        <xdr:cNvSpPr/>
      </xdr:nvSpPr>
      <xdr:spPr bwMode="auto">
        <a:xfrm>
          <a:off x="12687299" y="3010822"/>
          <a:ext cx="1255059" cy="1217355"/>
        </a:xfrm>
        <a:prstGeom prst="wedgeRoundRectCallout">
          <a:avLst>
            <a:gd name="adj1" fmla="val -122441"/>
            <a:gd name="adj2" fmla="val 5389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消費税計算区分コードを追加</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1:</a:t>
          </a:r>
          <a:r>
            <a:rPr kumimoji="1" lang="ja-JP" altLang="en-US" sz="1100">
              <a:solidFill>
                <a:srgbClr val="FF0000"/>
              </a:solidFill>
              <a:latin typeface="ＭＳ Ｐゴシック" panose="020B0600070205080204" pitchFamily="50" charset="-128"/>
              <a:ea typeface="ＭＳ Ｐゴシック" panose="020B0600070205080204" pitchFamily="50" charset="-128"/>
            </a:rPr>
            <a:t>請求毎</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2:</a:t>
          </a:r>
          <a:r>
            <a:rPr kumimoji="1" lang="ja-JP" altLang="en-US" sz="1100">
              <a:solidFill>
                <a:srgbClr val="FF0000"/>
              </a:solidFill>
              <a:latin typeface="ＭＳ Ｐゴシック" panose="020B0600070205080204" pitchFamily="50" charset="-128"/>
              <a:ea typeface="ＭＳ Ｐゴシック" panose="020B0600070205080204" pitchFamily="50" charset="-128"/>
            </a:rPr>
            <a:t>注文毎</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3:</a:t>
          </a:r>
          <a:r>
            <a:rPr kumimoji="1" lang="ja-JP" altLang="en-US" sz="1100">
              <a:solidFill>
                <a:srgbClr val="FF0000"/>
              </a:solidFill>
              <a:latin typeface="ＭＳ Ｐゴシック" panose="020B0600070205080204" pitchFamily="50" charset="-128"/>
              <a:ea typeface="ＭＳ Ｐゴシック" panose="020B0600070205080204" pitchFamily="50" charset="-128"/>
            </a:rPr>
            <a:t>納品毎</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9:</a:t>
          </a:r>
          <a:r>
            <a:rPr kumimoji="1" lang="ja-JP" altLang="en-US" sz="1100">
              <a:solidFill>
                <a:srgbClr val="FF0000"/>
              </a:solidFill>
              <a:latin typeface="ＭＳ Ｐゴシック" panose="020B0600070205080204" pitchFamily="50" charset="-128"/>
              <a:ea typeface="ＭＳ Ｐゴシック" panose="020B0600070205080204" pitchFamily="50" charset="-128"/>
            </a:rPr>
            <a:t>その他</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15</xdr:col>
      <xdr:colOff>543485</xdr:colOff>
      <xdr:row>23</xdr:row>
      <xdr:rowOff>161827</xdr:rowOff>
    </xdr:from>
    <xdr:ext cx="1656790" cy="1044825"/>
    <xdr:sp macro="" textlink="">
      <xdr:nvSpPr>
        <xdr:cNvPr id="3" name="吹き出し: 角を丸めた四角形 2">
          <a:extLst>
            <a:ext uri="{FF2B5EF4-FFF2-40B4-BE49-F238E27FC236}">
              <a16:creationId xmlns:a16="http://schemas.microsoft.com/office/drawing/2014/main" id="{00000000-0008-0000-1600-000003000000}"/>
            </a:ext>
          </a:extLst>
        </xdr:cNvPr>
        <xdr:cNvSpPr/>
      </xdr:nvSpPr>
      <xdr:spPr bwMode="auto">
        <a:xfrm>
          <a:off x="15450110" y="4971952"/>
          <a:ext cx="1656790" cy="1044825"/>
        </a:xfrm>
        <a:prstGeom prst="wedgeRoundRectCallout">
          <a:avLst>
            <a:gd name="adj1" fmla="val -91688"/>
            <a:gd name="adj2" fmla="val -4616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kumimoji="1" lang="ja-JP" altLang="ja-JP" sz="1100">
              <a:solidFill>
                <a:srgbClr val="FF0000"/>
              </a:solidFill>
              <a:effectLst/>
              <a:latin typeface="+mn-lt"/>
              <a:ea typeface="+mn-ea"/>
              <a:cs typeface="+mn-cs"/>
            </a:rPr>
            <a:t>消費税計算区分コード</a:t>
          </a:r>
          <a:r>
            <a:rPr kumimoji="1" lang="en-US" altLang="ja-JP" sz="1100">
              <a:solidFill>
                <a:srgbClr val="FF0000"/>
              </a:solidFill>
              <a:effectLst/>
              <a:latin typeface="+mn-lt"/>
              <a:ea typeface="+mn-ea"/>
              <a:cs typeface="+mn-cs"/>
            </a:rPr>
            <a:t>｢9:</a:t>
          </a:r>
          <a:r>
            <a:rPr kumimoji="1" lang="ja-JP" altLang="ja-JP" sz="1100">
              <a:solidFill>
                <a:srgbClr val="FF0000"/>
              </a:solidFill>
              <a:effectLst/>
              <a:latin typeface="+mn-lt"/>
              <a:ea typeface="+mn-ea"/>
              <a:cs typeface="+mn-cs"/>
            </a:rPr>
            <a:t>その他</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の場合</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すべての</a:t>
          </a:r>
          <a:r>
            <a:rPr kumimoji="1" lang="ja-JP" altLang="en-US" sz="1100">
              <a:solidFill>
                <a:srgbClr val="FF0000"/>
              </a:solidFill>
              <a:latin typeface="ＭＳ Ｐゴシック" panose="020B0600070205080204" pitchFamily="50" charset="-128"/>
              <a:ea typeface="ＭＳ Ｐゴシック" panose="020B0600070205080204" pitchFamily="50" charset="-128"/>
            </a:rPr>
            <a:t>消費税額は</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手入力</a:t>
          </a:r>
          <a:r>
            <a:rPr kumimoji="1" lang="en-US" altLang="ja-JP" sz="1100">
              <a:solidFill>
                <a:srgbClr val="FF0000"/>
              </a:solidFill>
              <a:effectLst/>
              <a:latin typeface="+mn-lt"/>
              <a:ea typeface="+mn-ea"/>
              <a:cs typeface="+mn-cs"/>
            </a:rPr>
            <a:t>』</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7</xdr:col>
      <xdr:colOff>129243</xdr:colOff>
      <xdr:row>2</xdr:row>
      <xdr:rowOff>124759</xdr:rowOff>
    </xdr:from>
    <xdr:ext cx="4495795" cy="359073"/>
    <xdr:sp macro="" textlink="">
      <xdr:nvSpPr>
        <xdr:cNvPr id="2" name="吹き出し: 線 2">
          <a:extLst>
            <a:ext uri="{FF2B5EF4-FFF2-40B4-BE49-F238E27FC236}">
              <a16:creationId xmlns:a16="http://schemas.microsoft.com/office/drawing/2014/main" id="{00000000-0008-0000-1700-000002000000}"/>
            </a:ext>
          </a:extLst>
        </xdr:cNvPr>
        <xdr:cNvSpPr/>
      </xdr:nvSpPr>
      <xdr:spPr>
        <a:xfrm flipH="1">
          <a:off x="9228419" y="236818"/>
          <a:ext cx="4495795" cy="359073"/>
        </a:xfrm>
        <a:prstGeom prst="borderCallout1">
          <a:avLst>
            <a:gd name="adj1" fmla="val 105288"/>
            <a:gd name="adj2" fmla="val 80731"/>
            <a:gd name="adj3" fmla="val 601228"/>
            <a:gd name="adj4" fmla="val 89189"/>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560216</xdr:colOff>
      <xdr:row>6</xdr:row>
      <xdr:rowOff>223613</xdr:rowOff>
    </xdr:from>
    <xdr:ext cx="3464831" cy="692690"/>
    <xdr:sp macro="" textlink="">
      <xdr:nvSpPr>
        <xdr:cNvPr id="3" name="吹き出し: 線 2">
          <a:extLst>
            <a:ext uri="{FF2B5EF4-FFF2-40B4-BE49-F238E27FC236}">
              <a16:creationId xmlns:a16="http://schemas.microsoft.com/office/drawing/2014/main" id="{00000000-0008-0000-1700-000003000000}"/>
            </a:ext>
          </a:extLst>
        </xdr:cNvPr>
        <xdr:cNvSpPr/>
      </xdr:nvSpPr>
      <xdr:spPr>
        <a:xfrm flipH="1">
          <a:off x="3910775" y="1501084"/>
          <a:ext cx="3464831" cy="692690"/>
        </a:xfrm>
        <a:prstGeom prst="borderCallout1">
          <a:avLst>
            <a:gd name="adj1" fmla="val 52264"/>
            <a:gd name="adj2" fmla="val 100423"/>
            <a:gd name="adj3" fmla="val 128910"/>
            <a:gd name="adj4" fmla="val 151295"/>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rPr>
            <a:t>[1436]</a:t>
          </a:r>
          <a:r>
            <a:rPr kumimoji="1" lang="ja-JP" altLang="en-US" sz="1200" b="0">
              <a:solidFill>
                <a:schemeClr val="tx1"/>
              </a:solidFill>
              <a:latin typeface="ＭＳ Ｐゴシック" panose="020B0600070205080204" pitchFamily="50" charset="-128"/>
              <a:ea typeface="ＭＳ Ｐゴシック" panose="020B0600070205080204" pitchFamily="50" charset="-128"/>
            </a:rPr>
            <a:t>管理番号</a:t>
          </a:r>
          <a:r>
            <a:rPr kumimoji="1" lang="en-US" altLang="ja-JP" sz="12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桁</a:t>
          </a:r>
          <a:r>
            <a:rPr kumimoji="1" lang="en-US" altLang="ja-JP" sz="1200" b="0">
              <a:solidFill>
                <a:schemeClr val="tx1"/>
              </a:solidFill>
              <a:latin typeface="ＭＳ Ｐゴシック" panose="020B0600070205080204" pitchFamily="50" charset="-128"/>
              <a:ea typeface="ＭＳ Ｐゴシック" panose="020B0600070205080204" pitchFamily="50" charset="-128"/>
            </a:rPr>
            <a:t>)､[</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入出庫区分名を新設</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a:t>
          </a:r>
          <a:r>
            <a:rPr kumimoji="1" lang="ja-JP" altLang="ja-JP" sz="1200" b="0">
              <a:solidFill>
                <a:schemeClr val="tx1"/>
              </a:solidFill>
              <a:latin typeface="ＭＳ Ｐゴシック" panose="020B0600070205080204" pitchFamily="50" charset="-128"/>
              <a:ea typeface="ＭＳ Ｐゴシック" panose="020B0600070205080204" pitchFamily="50" charset="-128"/>
              <a:cs typeface="+mn-cs"/>
            </a:rPr>
            <a:t>区分</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名は</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任意に</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文字入力</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           </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例：入庫、出庫、引取、納品、継続など</a:t>
          </a:r>
        </a:p>
      </xdr:txBody>
    </xdr:sp>
    <xdr:clientData/>
  </xdr:oneCellAnchor>
  <xdr:oneCellAnchor>
    <xdr:from>
      <xdr:col>5</xdr:col>
      <xdr:colOff>2286000</xdr:colOff>
      <xdr:row>22</xdr:row>
      <xdr:rowOff>12700</xdr:rowOff>
    </xdr:from>
    <xdr:ext cx="4025900" cy="707886"/>
    <xdr:sp macro="" textlink="">
      <xdr:nvSpPr>
        <xdr:cNvPr id="4" name="吹き出し: 線 2">
          <a:extLst>
            <a:ext uri="{FF2B5EF4-FFF2-40B4-BE49-F238E27FC236}">
              <a16:creationId xmlns:a16="http://schemas.microsoft.com/office/drawing/2014/main" id="{00000000-0008-0000-1700-000004000000}"/>
            </a:ext>
          </a:extLst>
        </xdr:cNvPr>
        <xdr:cNvSpPr/>
      </xdr:nvSpPr>
      <xdr:spPr>
        <a:xfrm flipH="1">
          <a:off x="5638800" y="6102350"/>
          <a:ext cx="4025900" cy="707886"/>
        </a:xfrm>
        <a:prstGeom prst="borderCallout1">
          <a:avLst>
            <a:gd name="adj1" fmla="val 48332"/>
            <a:gd name="adj2" fmla="val 100141"/>
            <a:gd name="adj3" fmla="val 22099"/>
            <a:gd name="adj4" fmla="val 126665"/>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2400"/>
            </a:lnSpc>
          </a:pPr>
          <a:r>
            <a:rPr kumimoji="1" lang="ja-JP" altLang="en-US" sz="1600" b="0">
              <a:solidFill>
                <a:schemeClr val="tx1"/>
              </a:solidFill>
              <a:latin typeface="ＭＳ Ｐゴシック" panose="020B0600070205080204" pitchFamily="50" charset="-128"/>
              <a:ea typeface="ＭＳ Ｐゴシック" panose="020B0600070205080204" pitchFamily="50" charset="-128"/>
            </a:rPr>
            <a:t>基本料・運賃など</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レンタル･リース品に付随する費用は</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明細行を分けて作成する。</a:t>
          </a:r>
        </a:p>
      </xdr:txBody>
    </xdr:sp>
    <xdr:clientData/>
  </xdr:oneCellAnchor>
  <xdr:twoCellAnchor>
    <xdr:from>
      <xdr:col>1</xdr:col>
      <xdr:colOff>180975</xdr:colOff>
      <xdr:row>5</xdr:row>
      <xdr:rowOff>80284</xdr:rowOff>
    </xdr:from>
    <xdr:to>
      <xdr:col>1</xdr:col>
      <xdr:colOff>756975</xdr:colOff>
      <xdr:row>6</xdr:row>
      <xdr:rowOff>1009</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180975" y="1077234"/>
          <a:ext cx="576000"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4</xdr:col>
      <xdr:colOff>600528</xdr:colOff>
      <xdr:row>4</xdr:row>
      <xdr:rowOff>273050</xdr:rowOff>
    </xdr:from>
    <xdr:to>
      <xdr:col>5</xdr:col>
      <xdr:colOff>62103</xdr:colOff>
      <xdr:row>5</xdr:row>
      <xdr:rowOff>193775</xdr:rowOff>
    </xdr:to>
    <xdr:sp macro="" textlink="">
      <xdr:nvSpPr>
        <xdr:cNvPr id="6" name="テキスト ボックス 5">
          <a:extLst>
            <a:ext uri="{FF2B5EF4-FFF2-40B4-BE49-F238E27FC236}">
              <a16:creationId xmlns:a16="http://schemas.microsoft.com/office/drawing/2014/main" id="{00000000-0008-0000-1700-000006000000}"/>
            </a:ext>
          </a:extLst>
        </xdr:cNvPr>
        <xdr:cNvSpPr txBox="1"/>
      </xdr:nvSpPr>
      <xdr:spPr>
        <a:xfrm>
          <a:off x="2842078" y="977900"/>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1993366</xdr:colOff>
      <xdr:row>4</xdr:row>
      <xdr:rowOff>236764</xdr:rowOff>
    </xdr:from>
    <xdr:to>
      <xdr:col>6</xdr:col>
      <xdr:colOff>2569366</xdr:colOff>
      <xdr:row>5</xdr:row>
      <xdr:rowOff>157489</xdr:rowOff>
    </xdr:to>
    <xdr:sp macro="" textlink="">
      <xdr:nvSpPr>
        <xdr:cNvPr id="7" name="テキスト ボックス 6">
          <a:extLst>
            <a:ext uri="{FF2B5EF4-FFF2-40B4-BE49-F238E27FC236}">
              <a16:creationId xmlns:a16="http://schemas.microsoft.com/office/drawing/2014/main" id="{00000000-0008-0000-1700-000007000000}"/>
            </a:ext>
          </a:extLst>
        </xdr:cNvPr>
        <xdr:cNvSpPr txBox="1"/>
      </xdr:nvSpPr>
      <xdr:spPr>
        <a:xfrm>
          <a:off x="8514816" y="941614"/>
          <a:ext cx="576000"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9</xdr:col>
      <xdr:colOff>489857</xdr:colOff>
      <xdr:row>4</xdr:row>
      <xdr:rowOff>259869</xdr:rowOff>
    </xdr:from>
    <xdr:to>
      <xdr:col>10</xdr:col>
      <xdr:colOff>141932</xdr:colOff>
      <xdr:row>5</xdr:row>
      <xdr:rowOff>180594</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xdr:nvSpPr>
      <xdr:spPr>
        <a:xfrm>
          <a:off x="11729357" y="964719"/>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6</xdr:col>
      <xdr:colOff>1965726</xdr:colOff>
      <xdr:row>5</xdr:row>
      <xdr:rowOff>289862</xdr:rowOff>
    </xdr:from>
    <xdr:to>
      <xdr:col>6</xdr:col>
      <xdr:colOff>2541726</xdr:colOff>
      <xdr:row>6</xdr:row>
      <xdr:rowOff>210587</xdr:rowOff>
    </xdr:to>
    <xdr:sp macro="" textlink="">
      <xdr:nvSpPr>
        <xdr:cNvPr id="9" name="テキスト ボックス 8">
          <a:extLst>
            <a:ext uri="{FF2B5EF4-FFF2-40B4-BE49-F238E27FC236}">
              <a16:creationId xmlns:a16="http://schemas.microsoft.com/office/drawing/2014/main" id="{00000000-0008-0000-1700-000009000000}"/>
            </a:ext>
          </a:extLst>
        </xdr:cNvPr>
        <xdr:cNvSpPr txBox="1"/>
      </xdr:nvSpPr>
      <xdr:spPr>
        <a:xfrm>
          <a:off x="8487176" y="1286812"/>
          <a:ext cx="576000"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14</xdr:col>
      <xdr:colOff>489858</xdr:colOff>
      <xdr:row>38</xdr:row>
      <xdr:rowOff>133404</xdr:rowOff>
    </xdr:from>
    <xdr:to>
      <xdr:col>17</xdr:col>
      <xdr:colOff>748393</xdr:colOff>
      <xdr:row>39</xdr:row>
      <xdr:rowOff>211045</xdr:rowOff>
    </xdr:to>
    <xdr:sp macro="" textlink="">
      <xdr:nvSpPr>
        <xdr:cNvPr id="10" name="吹き出し: 角を丸めた四角形 15">
          <a:extLst>
            <a:ext uri="{FF2B5EF4-FFF2-40B4-BE49-F238E27FC236}">
              <a16:creationId xmlns:a16="http://schemas.microsoft.com/office/drawing/2014/main" id="{00000000-0008-0000-1700-00000A000000}"/>
            </a:ext>
          </a:extLst>
        </xdr:cNvPr>
        <xdr:cNvSpPr/>
      </xdr:nvSpPr>
      <xdr:spPr bwMode="auto">
        <a:xfrm>
          <a:off x="16091808" y="10312454"/>
          <a:ext cx="2163535" cy="369741"/>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5</xdr:col>
      <xdr:colOff>2219404</xdr:colOff>
      <xdr:row>25</xdr:row>
      <xdr:rowOff>152077</xdr:rowOff>
    </xdr:from>
    <xdr:ext cx="1967005" cy="522413"/>
    <xdr:sp macro="" textlink="">
      <xdr:nvSpPr>
        <xdr:cNvPr id="11" name="吹き出し: 角を丸めた四角形 14">
          <a:extLst>
            <a:ext uri="{FF2B5EF4-FFF2-40B4-BE49-F238E27FC236}">
              <a16:creationId xmlns:a16="http://schemas.microsoft.com/office/drawing/2014/main" id="{00000000-0008-0000-1700-00000B000000}"/>
            </a:ext>
          </a:extLst>
        </xdr:cNvPr>
        <xdr:cNvSpPr/>
      </xdr:nvSpPr>
      <xdr:spPr bwMode="auto">
        <a:xfrm>
          <a:off x="5569963" y="7088518"/>
          <a:ext cx="1967005" cy="522413"/>
        </a:xfrm>
        <a:prstGeom prst="wedgeRoundRectCallout">
          <a:avLst>
            <a:gd name="adj1" fmla="val -22443"/>
            <a:gd name="adj2" fmla="val 247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11</xdr:col>
      <xdr:colOff>535641</xdr:colOff>
      <xdr:row>7</xdr:row>
      <xdr:rowOff>65235</xdr:rowOff>
    </xdr:from>
    <xdr:ext cx="904689" cy="268941"/>
    <xdr:sp macro="" textlink="">
      <xdr:nvSpPr>
        <xdr:cNvPr id="12" name="吹き出し: 角を丸めた四角形 13">
          <a:extLst>
            <a:ext uri="{FF2B5EF4-FFF2-40B4-BE49-F238E27FC236}">
              <a16:creationId xmlns:a16="http://schemas.microsoft.com/office/drawing/2014/main" id="{00000000-0008-0000-1700-00000C000000}"/>
            </a:ext>
          </a:extLst>
        </xdr:cNvPr>
        <xdr:cNvSpPr/>
      </xdr:nvSpPr>
      <xdr:spPr bwMode="auto">
        <a:xfrm>
          <a:off x="12930841" y="1646385"/>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xdr:col>
      <xdr:colOff>200640</xdr:colOff>
      <xdr:row>7</xdr:row>
      <xdr:rowOff>138739</xdr:rowOff>
    </xdr:from>
    <xdr:ext cx="3243729" cy="261206"/>
    <xdr:sp macro="" textlink="">
      <xdr:nvSpPr>
        <xdr:cNvPr id="13" name="吹き出し: 角を丸めた四角形 22">
          <a:extLst>
            <a:ext uri="{FF2B5EF4-FFF2-40B4-BE49-F238E27FC236}">
              <a16:creationId xmlns:a16="http://schemas.microsoft.com/office/drawing/2014/main" id="{00000000-0008-0000-1700-00000D000000}"/>
            </a:ext>
          </a:extLst>
        </xdr:cNvPr>
        <xdr:cNvSpPr/>
      </xdr:nvSpPr>
      <xdr:spPr bwMode="auto">
        <a:xfrm>
          <a:off x="200640" y="1719889"/>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9</xdr:col>
      <xdr:colOff>467444</xdr:colOff>
      <xdr:row>5</xdr:row>
      <xdr:rowOff>270007</xdr:rowOff>
    </xdr:from>
    <xdr:to>
      <xdr:col>10</xdr:col>
      <xdr:colOff>119519</xdr:colOff>
      <xdr:row>6</xdr:row>
      <xdr:rowOff>190732</xdr:rowOff>
    </xdr:to>
    <xdr:sp macro="" textlink="">
      <xdr:nvSpPr>
        <xdr:cNvPr id="14" name="テキスト ボックス 13">
          <a:extLst>
            <a:ext uri="{FF2B5EF4-FFF2-40B4-BE49-F238E27FC236}">
              <a16:creationId xmlns:a16="http://schemas.microsoft.com/office/drawing/2014/main" id="{00000000-0008-0000-1700-00000E000000}"/>
            </a:ext>
          </a:extLst>
        </xdr:cNvPr>
        <xdr:cNvSpPr txBox="1"/>
      </xdr:nvSpPr>
      <xdr:spPr>
        <a:xfrm>
          <a:off x="11706944" y="1266957"/>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1</xdr:col>
      <xdr:colOff>180975</xdr:colOff>
      <xdr:row>6</xdr:row>
      <xdr:rowOff>63500</xdr:rowOff>
    </xdr:from>
    <xdr:to>
      <xdr:col>1</xdr:col>
      <xdr:colOff>756975</xdr:colOff>
      <xdr:row>6</xdr:row>
      <xdr:rowOff>279500</xdr:rowOff>
    </xdr:to>
    <xdr:sp macro="" textlink="">
      <xdr:nvSpPr>
        <xdr:cNvPr id="15" name="テキスト ボックス 14">
          <a:extLst>
            <a:ext uri="{FF2B5EF4-FFF2-40B4-BE49-F238E27FC236}">
              <a16:creationId xmlns:a16="http://schemas.microsoft.com/office/drawing/2014/main" id="{00000000-0008-0000-1700-00000F000000}"/>
            </a:ext>
          </a:extLst>
        </xdr:cNvPr>
        <xdr:cNvSpPr txBox="1"/>
      </xdr:nvSpPr>
      <xdr:spPr>
        <a:xfrm>
          <a:off x="180975" y="1352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10</xdr:col>
      <xdr:colOff>140608</xdr:colOff>
      <xdr:row>38</xdr:row>
      <xdr:rowOff>90715</xdr:rowOff>
    </xdr:from>
    <xdr:to>
      <xdr:col>11</xdr:col>
      <xdr:colOff>486229</xdr:colOff>
      <xdr:row>38</xdr:row>
      <xdr:rowOff>290287</xdr:rowOff>
    </xdr:to>
    <xdr:sp macro="" textlink="">
      <xdr:nvSpPr>
        <xdr:cNvPr id="16" name="テキスト ボックス 15">
          <a:extLst>
            <a:ext uri="{FF2B5EF4-FFF2-40B4-BE49-F238E27FC236}">
              <a16:creationId xmlns:a16="http://schemas.microsoft.com/office/drawing/2014/main" id="{00000000-0008-0000-1700-000010000000}"/>
            </a:ext>
          </a:extLst>
        </xdr:cNvPr>
        <xdr:cNvSpPr txBox="1"/>
      </xdr:nvSpPr>
      <xdr:spPr>
        <a:xfrm>
          <a:off x="12300858" y="10269765"/>
          <a:ext cx="580571" cy="199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5</xdr:col>
      <xdr:colOff>1975757</xdr:colOff>
      <xdr:row>8</xdr:row>
      <xdr:rowOff>344715</xdr:rowOff>
    </xdr:from>
    <xdr:to>
      <xdr:col>5</xdr:col>
      <xdr:colOff>2551757</xdr:colOff>
      <xdr:row>9</xdr:row>
      <xdr:rowOff>141615</xdr:rowOff>
    </xdr:to>
    <xdr:sp macro="" textlink="">
      <xdr:nvSpPr>
        <xdr:cNvPr id="17" name="テキスト ボックス 16">
          <a:extLst>
            <a:ext uri="{FF2B5EF4-FFF2-40B4-BE49-F238E27FC236}">
              <a16:creationId xmlns:a16="http://schemas.microsoft.com/office/drawing/2014/main" id="{00000000-0008-0000-1700-000011000000}"/>
            </a:ext>
          </a:extLst>
        </xdr:cNvPr>
        <xdr:cNvSpPr txBox="1"/>
      </xdr:nvSpPr>
      <xdr:spPr>
        <a:xfrm>
          <a:off x="5328557" y="22179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6</xdr:col>
      <xdr:colOff>1964871</xdr:colOff>
      <xdr:row>8</xdr:row>
      <xdr:rowOff>344715</xdr:rowOff>
    </xdr:from>
    <xdr:to>
      <xdr:col>6</xdr:col>
      <xdr:colOff>2540871</xdr:colOff>
      <xdr:row>9</xdr:row>
      <xdr:rowOff>141615</xdr:rowOff>
    </xdr:to>
    <xdr:sp macro="" textlink="">
      <xdr:nvSpPr>
        <xdr:cNvPr id="18" name="テキスト ボックス 17">
          <a:extLst>
            <a:ext uri="{FF2B5EF4-FFF2-40B4-BE49-F238E27FC236}">
              <a16:creationId xmlns:a16="http://schemas.microsoft.com/office/drawing/2014/main" id="{00000000-0008-0000-1700-000012000000}"/>
            </a:ext>
          </a:extLst>
        </xdr:cNvPr>
        <xdr:cNvSpPr txBox="1"/>
      </xdr:nvSpPr>
      <xdr:spPr>
        <a:xfrm>
          <a:off x="8486321" y="22179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783771</xdr:colOff>
      <xdr:row>8</xdr:row>
      <xdr:rowOff>344715</xdr:rowOff>
    </xdr:from>
    <xdr:to>
      <xdr:col>8</xdr:col>
      <xdr:colOff>16746</xdr:colOff>
      <xdr:row>9</xdr:row>
      <xdr:rowOff>141615</xdr:rowOff>
    </xdr:to>
    <xdr:sp macro="" textlink="">
      <xdr:nvSpPr>
        <xdr:cNvPr id="19" name="テキスト ボックス 18">
          <a:extLst>
            <a:ext uri="{FF2B5EF4-FFF2-40B4-BE49-F238E27FC236}">
              <a16:creationId xmlns:a16="http://schemas.microsoft.com/office/drawing/2014/main" id="{00000000-0008-0000-1700-000013000000}"/>
            </a:ext>
          </a:extLst>
        </xdr:cNvPr>
        <xdr:cNvSpPr txBox="1"/>
      </xdr:nvSpPr>
      <xdr:spPr>
        <a:xfrm>
          <a:off x="9876971" y="2217965"/>
          <a:ext cx="57282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8</xdr:col>
      <xdr:colOff>219528</xdr:colOff>
      <xdr:row>8</xdr:row>
      <xdr:rowOff>344715</xdr:rowOff>
    </xdr:from>
    <xdr:to>
      <xdr:col>8</xdr:col>
      <xdr:colOff>795528</xdr:colOff>
      <xdr:row>9</xdr:row>
      <xdr:rowOff>141615</xdr:rowOff>
    </xdr:to>
    <xdr:sp macro="" textlink="">
      <xdr:nvSpPr>
        <xdr:cNvPr id="20" name="テキスト ボックス 19">
          <a:extLst>
            <a:ext uri="{FF2B5EF4-FFF2-40B4-BE49-F238E27FC236}">
              <a16:creationId xmlns:a16="http://schemas.microsoft.com/office/drawing/2014/main" id="{00000000-0008-0000-1700-000014000000}"/>
            </a:ext>
          </a:extLst>
        </xdr:cNvPr>
        <xdr:cNvSpPr txBox="1"/>
      </xdr:nvSpPr>
      <xdr:spPr>
        <a:xfrm>
          <a:off x="10652578" y="22179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15</xdr:col>
      <xdr:colOff>705758</xdr:colOff>
      <xdr:row>8</xdr:row>
      <xdr:rowOff>317288</xdr:rowOff>
    </xdr:from>
    <xdr:to>
      <xdr:col>17</xdr:col>
      <xdr:colOff>253058</xdr:colOff>
      <xdr:row>9</xdr:row>
      <xdr:rowOff>114188</xdr:rowOff>
    </xdr:to>
    <xdr:sp macro="" textlink="">
      <xdr:nvSpPr>
        <xdr:cNvPr id="21" name="テキスト ボックス 20">
          <a:extLst>
            <a:ext uri="{FF2B5EF4-FFF2-40B4-BE49-F238E27FC236}">
              <a16:creationId xmlns:a16="http://schemas.microsoft.com/office/drawing/2014/main" id="{00000000-0008-0000-1700-000015000000}"/>
            </a:ext>
          </a:extLst>
        </xdr:cNvPr>
        <xdr:cNvSpPr txBox="1"/>
      </xdr:nvSpPr>
      <xdr:spPr>
        <a:xfrm>
          <a:off x="17200817" y="2177464"/>
          <a:ext cx="578241" cy="21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722087</xdr:colOff>
      <xdr:row>10</xdr:row>
      <xdr:rowOff>215691</xdr:rowOff>
    </xdr:from>
    <xdr:to>
      <xdr:col>17</xdr:col>
      <xdr:colOff>269387</xdr:colOff>
      <xdr:row>11</xdr:row>
      <xdr:rowOff>136416</xdr:rowOff>
    </xdr:to>
    <xdr:sp macro="" textlink="">
      <xdr:nvSpPr>
        <xdr:cNvPr id="22" name="テキスト ボックス 21">
          <a:extLst>
            <a:ext uri="{FF2B5EF4-FFF2-40B4-BE49-F238E27FC236}">
              <a16:creationId xmlns:a16="http://schemas.microsoft.com/office/drawing/2014/main" id="{00000000-0008-0000-1700-000016000000}"/>
            </a:ext>
          </a:extLst>
        </xdr:cNvPr>
        <xdr:cNvSpPr txBox="1"/>
      </xdr:nvSpPr>
      <xdr:spPr>
        <a:xfrm>
          <a:off x="17217146" y="2781838"/>
          <a:ext cx="578241" cy="212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14</xdr:col>
      <xdr:colOff>513445</xdr:colOff>
      <xdr:row>8</xdr:row>
      <xdr:rowOff>317288</xdr:rowOff>
    </xdr:from>
    <xdr:to>
      <xdr:col>15</xdr:col>
      <xdr:colOff>213145</xdr:colOff>
      <xdr:row>9</xdr:row>
      <xdr:rowOff>114188</xdr:rowOff>
    </xdr:to>
    <xdr:sp macro="" textlink="">
      <xdr:nvSpPr>
        <xdr:cNvPr id="23" name="テキスト ボックス 22">
          <a:extLst>
            <a:ext uri="{FF2B5EF4-FFF2-40B4-BE49-F238E27FC236}">
              <a16:creationId xmlns:a16="http://schemas.microsoft.com/office/drawing/2014/main" id="{00000000-0008-0000-1700-000017000000}"/>
            </a:ext>
          </a:extLst>
        </xdr:cNvPr>
        <xdr:cNvSpPr txBox="1"/>
      </xdr:nvSpPr>
      <xdr:spPr>
        <a:xfrm>
          <a:off x="16134445" y="2177464"/>
          <a:ext cx="573759" cy="21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529774</xdr:colOff>
      <xdr:row>10</xdr:row>
      <xdr:rowOff>215691</xdr:rowOff>
    </xdr:from>
    <xdr:to>
      <xdr:col>15</xdr:col>
      <xdr:colOff>229474</xdr:colOff>
      <xdr:row>11</xdr:row>
      <xdr:rowOff>136416</xdr:rowOff>
    </xdr:to>
    <xdr:sp macro="" textlink="">
      <xdr:nvSpPr>
        <xdr:cNvPr id="24" name="テキスト ボックス 23">
          <a:extLst>
            <a:ext uri="{FF2B5EF4-FFF2-40B4-BE49-F238E27FC236}">
              <a16:creationId xmlns:a16="http://schemas.microsoft.com/office/drawing/2014/main" id="{00000000-0008-0000-1700-000018000000}"/>
            </a:ext>
          </a:extLst>
        </xdr:cNvPr>
        <xdr:cNvSpPr txBox="1"/>
      </xdr:nvSpPr>
      <xdr:spPr>
        <a:xfrm>
          <a:off x="16150774" y="2781838"/>
          <a:ext cx="573759" cy="212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3</xdr:col>
      <xdr:colOff>685799</xdr:colOff>
      <xdr:row>9</xdr:row>
      <xdr:rowOff>195942</xdr:rowOff>
    </xdr:from>
    <xdr:to>
      <xdr:col>4</xdr:col>
      <xdr:colOff>128324</xdr:colOff>
      <xdr:row>10</xdr:row>
      <xdr:rowOff>116667</xdr:rowOff>
    </xdr:to>
    <xdr:sp macro="" textlink="">
      <xdr:nvSpPr>
        <xdr:cNvPr id="25" name="テキスト ボックス 24">
          <a:extLst>
            <a:ext uri="{FF2B5EF4-FFF2-40B4-BE49-F238E27FC236}">
              <a16:creationId xmlns:a16="http://schemas.microsoft.com/office/drawing/2014/main" id="{00000000-0008-0000-1700-000019000000}"/>
            </a:ext>
          </a:extLst>
        </xdr:cNvPr>
        <xdr:cNvSpPr txBox="1"/>
      </xdr:nvSpPr>
      <xdr:spPr>
        <a:xfrm>
          <a:off x="1797049" y="2488292"/>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3</xdr:col>
      <xdr:colOff>702127</xdr:colOff>
      <xdr:row>8</xdr:row>
      <xdr:rowOff>239485</xdr:rowOff>
    </xdr:from>
    <xdr:to>
      <xdr:col>4</xdr:col>
      <xdr:colOff>144652</xdr:colOff>
      <xdr:row>9</xdr:row>
      <xdr:rowOff>36385</xdr:rowOff>
    </xdr:to>
    <xdr:sp macro="" textlink="">
      <xdr:nvSpPr>
        <xdr:cNvPr id="26" name="テキスト ボックス 25">
          <a:extLst>
            <a:ext uri="{FF2B5EF4-FFF2-40B4-BE49-F238E27FC236}">
              <a16:creationId xmlns:a16="http://schemas.microsoft.com/office/drawing/2014/main" id="{00000000-0008-0000-1700-00001A000000}"/>
            </a:ext>
          </a:extLst>
        </xdr:cNvPr>
        <xdr:cNvSpPr txBox="1"/>
      </xdr:nvSpPr>
      <xdr:spPr>
        <a:xfrm>
          <a:off x="1813377" y="2112735"/>
          <a:ext cx="57282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12</xdr:col>
      <xdr:colOff>644072</xdr:colOff>
      <xdr:row>8</xdr:row>
      <xdr:rowOff>317288</xdr:rowOff>
    </xdr:from>
    <xdr:to>
      <xdr:col>13</xdr:col>
      <xdr:colOff>872</xdr:colOff>
      <xdr:row>9</xdr:row>
      <xdr:rowOff>118670</xdr:rowOff>
    </xdr:to>
    <xdr:sp macro="" textlink="">
      <xdr:nvSpPr>
        <xdr:cNvPr id="27" name="テキスト ボックス 26">
          <a:extLst>
            <a:ext uri="{FF2B5EF4-FFF2-40B4-BE49-F238E27FC236}">
              <a16:creationId xmlns:a16="http://schemas.microsoft.com/office/drawing/2014/main" id="{00000000-0008-0000-1700-00001B000000}"/>
            </a:ext>
          </a:extLst>
        </xdr:cNvPr>
        <xdr:cNvSpPr txBox="1"/>
      </xdr:nvSpPr>
      <xdr:spPr>
        <a:xfrm>
          <a:off x="14337660" y="2177464"/>
          <a:ext cx="57824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12</xdr:col>
      <xdr:colOff>644072</xdr:colOff>
      <xdr:row>10</xdr:row>
      <xdr:rowOff>215691</xdr:rowOff>
    </xdr:from>
    <xdr:to>
      <xdr:col>13</xdr:col>
      <xdr:colOff>872</xdr:colOff>
      <xdr:row>11</xdr:row>
      <xdr:rowOff>140338</xdr:rowOff>
    </xdr:to>
    <xdr:sp macro="" textlink="">
      <xdr:nvSpPr>
        <xdr:cNvPr id="28" name="テキスト ボックス 27">
          <a:extLst>
            <a:ext uri="{FF2B5EF4-FFF2-40B4-BE49-F238E27FC236}">
              <a16:creationId xmlns:a16="http://schemas.microsoft.com/office/drawing/2014/main" id="{00000000-0008-0000-1700-00001C000000}"/>
            </a:ext>
          </a:extLst>
        </xdr:cNvPr>
        <xdr:cNvSpPr txBox="1"/>
      </xdr:nvSpPr>
      <xdr:spPr>
        <a:xfrm>
          <a:off x="14337660" y="2781838"/>
          <a:ext cx="57824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4</xdr:col>
      <xdr:colOff>810984</xdr:colOff>
      <xdr:row>9</xdr:row>
      <xdr:rowOff>212270</xdr:rowOff>
    </xdr:from>
    <xdr:to>
      <xdr:col>5</xdr:col>
      <xdr:colOff>272559</xdr:colOff>
      <xdr:row>10</xdr:row>
      <xdr:rowOff>132995</xdr:rowOff>
    </xdr:to>
    <xdr:sp macro="" textlink="">
      <xdr:nvSpPr>
        <xdr:cNvPr id="29" name="テキスト ボックス 28">
          <a:extLst>
            <a:ext uri="{FF2B5EF4-FFF2-40B4-BE49-F238E27FC236}">
              <a16:creationId xmlns:a16="http://schemas.microsoft.com/office/drawing/2014/main" id="{00000000-0008-0000-1700-00001D000000}"/>
            </a:ext>
          </a:extLst>
        </xdr:cNvPr>
        <xdr:cNvSpPr txBox="1"/>
      </xdr:nvSpPr>
      <xdr:spPr>
        <a:xfrm>
          <a:off x="3052534" y="2504620"/>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4</xdr:col>
      <xdr:colOff>881741</xdr:colOff>
      <xdr:row>8</xdr:row>
      <xdr:rowOff>405492</xdr:rowOff>
    </xdr:from>
    <xdr:to>
      <xdr:col>5</xdr:col>
      <xdr:colOff>343316</xdr:colOff>
      <xdr:row>9</xdr:row>
      <xdr:rowOff>202392</xdr:rowOff>
    </xdr:to>
    <xdr:sp macro="" textlink="">
      <xdr:nvSpPr>
        <xdr:cNvPr id="30" name="テキスト ボックス 29">
          <a:extLst>
            <a:ext uri="{FF2B5EF4-FFF2-40B4-BE49-F238E27FC236}">
              <a16:creationId xmlns:a16="http://schemas.microsoft.com/office/drawing/2014/main" id="{00000000-0008-0000-1700-00001E000000}"/>
            </a:ext>
          </a:extLst>
        </xdr:cNvPr>
        <xdr:cNvSpPr txBox="1"/>
      </xdr:nvSpPr>
      <xdr:spPr>
        <a:xfrm>
          <a:off x="3123291" y="2278742"/>
          <a:ext cx="57282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11</xdr:col>
      <xdr:colOff>487722</xdr:colOff>
      <xdr:row>8</xdr:row>
      <xdr:rowOff>344715</xdr:rowOff>
    </xdr:from>
    <xdr:to>
      <xdr:col>11</xdr:col>
      <xdr:colOff>1063722</xdr:colOff>
      <xdr:row>9</xdr:row>
      <xdr:rowOff>141615</xdr:rowOff>
    </xdr:to>
    <xdr:sp macro="" textlink="">
      <xdr:nvSpPr>
        <xdr:cNvPr id="31" name="テキスト ボックス 30">
          <a:extLst>
            <a:ext uri="{FF2B5EF4-FFF2-40B4-BE49-F238E27FC236}">
              <a16:creationId xmlns:a16="http://schemas.microsoft.com/office/drawing/2014/main" id="{00000000-0008-0000-1700-00001F000000}"/>
            </a:ext>
          </a:extLst>
        </xdr:cNvPr>
        <xdr:cNvSpPr txBox="1"/>
      </xdr:nvSpPr>
      <xdr:spPr>
        <a:xfrm>
          <a:off x="12882922" y="22179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9</xdr:col>
      <xdr:colOff>526143</xdr:colOff>
      <xdr:row>8</xdr:row>
      <xdr:rowOff>344715</xdr:rowOff>
    </xdr:from>
    <xdr:to>
      <xdr:col>10</xdr:col>
      <xdr:colOff>178218</xdr:colOff>
      <xdr:row>9</xdr:row>
      <xdr:rowOff>141615</xdr:rowOff>
    </xdr:to>
    <xdr:sp macro="" textlink="">
      <xdr:nvSpPr>
        <xdr:cNvPr id="32" name="テキスト ボックス 31">
          <a:extLst>
            <a:ext uri="{FF2B5EF4-FFF2-40B4-BE49-F238E27FC236}">
              <a16:creationId xmlns:a16="http://schemas.microsoft.com/office/drawing/2014/main" id="{00000000-0008-0000-1700-000020000000}"/>
            </a:ext>
          </a:extLst>
        </xdr:cNvPr>
        <xdr:cNvSpPr txBox="1"/>
      </xdr:nvSpPr>
      <xdr:spPr>
        <a:xfrm>
          <a:off x="11765643" y="2217965"/>
          <a:ext cx="57282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2655206</xdr:colOff>
      <xdr:row>4</xdr:row>
      <xdr:rowOff>273050</xdr:rowOff>
    </xdr:from>
    <xdr:to>
      <xdr:col>6</xdr:col>
      <xdr:colOff>59381</xdr:colOff>
      <xdr:row>5</xdr:row>
      <xdr:rowOff>193775</xdr:rowOff>
    </xdr:to>
    <xdr:sp macro="" textlink="">
      <xdr:nvSpPr>
        <xdr:cNvPr id="33" name="テキスト ボックス 32">
          <a:extLst>
            <a:ext uri="{FF2B5EF4-FFF2-40B4-BE49-F238E27FC236}">
              <a16:creationId xmlns:a16="http://schemas.microsoft.com/office/drawing/2014/main" id="{00000000-0008-0000-1700-000021000000}"/>
            </a:ext>
          </a:extLst>
        </xdr:cNvPr>
        <xdr:cNvSpPr txBox="1"/>
      </xdr:nvSpPr>
      <xdr:spPr>
        <a:xfrm>
          <a:off x="6008006" y="977900"/>
          <a:ext cx="57282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oneCellAnchor>
    <xdr:from>
      <xdr:col>15</xdr:col>
      <xdr:colOff>0</xdr:colOff>
      <xdr:row>7</xdr:row>
      <xdr:rowOff>242455</xdr:rowOff>
    </xdr:from>
    <xdr:ext cx="904689" cy="268941"/>
    <xdr:sp macro="" textlink="">
      <xdr:nvSpPr>
        <xdr:cNvPr id="34" name="吹き出し: 角を丸めた四角形 13">
          <a:extLst>
            <a:ext uri="{FF2B5EF4-FFF2-40B4-BE49-F238E27FC236}">
              <a16:creationId xmlns:a16="http://schemas.microsoft.com/office/drawing/2014/main" id="{00000000-0008-0000-1700-000022000000}"/>
            </a:ext>
          </a:extLst>
        </xdr:cNvPr>
        <xdr:cNvSpPr/>
      </xdr:nvSpPr>
      <xdr:spPr bwMode="auto">
        <a:xfrm>
          <a:off x="16478250" y="1823605"/>
          <a:ext cx="904689" cy="268941"/>
        </a:xfrm>
        <a:prstGeom prst="wedgeRoundRectCallout">
          <a:avLst>
            <a:gd name="adj1" fmla="val 9505"/>
            <a:gd name="adj2" fmla="val 14696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13</xdr:col>
      <xdr:colOff>291356</xdr:colOff>
      <xdr:row>8</xdr:row>
      <xdr:rowOff>317288</xdr:rowOff>
    </xdr:from>
    <xdr:to>
      <xdr:col>14</xdr:col>
      <xdr:colOff>159269</xdr:colOff>
      <xdr:row>9</xdr:row>
      <xdr:rowOff>118670</xdr:rowOff>
    </xdr:to>
    <xdr:sp macro="" textlink="">
      <xdr:nvSpPr>
        <xdr:cNvPr id="35" name="テキスト ボックス 34">
          <a:extLst>
            <a:ext uri="{FF2B5EF4-FFF2-40B4-BE49-F238E27FC236}">
              <a16:creationId xmlns:a16="http://schemas.microsoft.com/office/drawing/2014/main" id="{00000000-0008-0000-1700-000023000000}"/>
            </a:ext>
          </a:extLst>
        </xdr:cNvPr>
        <xdr:cNvSpPr txBox="1"/>
      </xdr:nvSpPr>
      <xdr:spPr>
        <a:xfrm>
          <a:off x="15206385" y="2177464"/>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13</xdr:col>
      <xdr:colOff>291356</xdr:colOff>
      <xdr:row>10</xdr:row>
      <xdr:rowOff>215691</xdr:rowOff>
    </xdr:from>
    <xdr:to>
      <xdr:col>14</xdr:col>
      <xdr:colOff>159269</xdr:colOff>
      <xdr:row>11</xdr:row>
      <xdr:rowOff>140338</xdr:rowOff>
    </xdr:to>
    <xdr:sp macro="" textlink="">
      <xdr:nvSpPr>
        <xdr:cNvPr id="36" name="テキスト ボックス 35">
          <a:extLst>
            <a:ext uri="{FF2B5EF4-FFF2-40B4-BE49-F238E27FC236}">
              <a16:creationId xmlns:a16="http://schemas.microsoft.com/office/drawing/2014/main" id="{00000000-0008-0000-1700-000024000000}"/>
            </a:ext>
          </a:extLst>
        </xdr:cNvPr>
        <xdr:cNvSpPr txBox="1"/>
      </xdr:nvSpPr>
      <xdr:spPr>
        <a:xfrm>
          <a:off x="15206385" y="2781838"/>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X1439</a:t>
          </a:r>
        </a:p>
      </xdr:txBody>
    </xdr:sp>
    <xdr:clientData/>
  </xdr:twoCellAnchor>
  <xdr:twoCellAnchor>
    <xdr:from>
      <xdr:col>17</xdr:col>
      <xdr:colOff>264575</xdr:colOff>
      <xdr:row>8</xdr:row>
      <xdr:rowOff>317288</xdr:rowOff>
    </xdr:from>
    <xdr:to>
      <xdr:col>18</xdr:col>
      <xdr:colOff>103992</xdr:colOff>
      <xdr:row>9</xdr:row>
      <xdr:rowOff>145954</xdr:rowOff>
    </xdr:to>
    <xdr:sp macro="" textlink="">
      <xdr:nvSpPr>
        <xdr:cNvPr id="37" name="テキスト ボックス 36">
          <a:extLst>
            <a:ext uri="{FF2B5EF4-FFF2-40B4-BE49-F238E27FC236}">
              <a16:creationId xmlns:a16="http://schemas.microsoft.com/office/drawing/2014/main" id="{00000000-0008-0000-1700-000025000000}"/>
            </a:ext>
          </a:extLst>
        </xdr:cNvPr>
        <xdr:cNvSpPr txBox="1"/>
      </xdr:nvSpPr>
      <xdr:spPr>
        <a:xfrm>
          <a:off x="17790575" y="2177464"/>
          <a:ext cx="612623" cy="243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265511</xdr:colOff>
      <xdr:row>10</xdr:row>
      <xdr:rowOff>215691</xdr:rowOff>
    </xdr:from>
    <xdr:to>
      <xdr:col>18</xdr:col>
      <xdr:colOff>67247</xdr:colOff>
      <xdr:row>11</xdr:row>
      <xdr:rowOff>180180</xdr:rowOff>
    </xdr:to>
    <xdr:sp macro="" textlink="">
      <xdr:nvSpPr>
        <xdr:cNvPr id="38" name="テキスト ボックス 37">
          <a:extLst>
            <a:ext uri="{FF2B5EF4-FFF2-40B4-BE49-F238E27FC236}">
              <a16:creationId xmlns:a16="http://schemas.microsoft.com/office/drawing/2014/main" id="{00000000-0008-0000-1700-000026000000}"/>
            </a:ext>
          </a:extLst>
        </xdr:cNvPr>
        <xdr:cNvSpPr txBox="1"/>
      </xdr:nvSpPr>
      <xdr:spPr>
        <a:xfrm>
          <a:off x="17791511" y="2781838"/>
          <a:ext cx="574942" cy="255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twoCellAnchor>
    <xdr:from>
      <xdr:col>19</xdr:col>
      <xdr:colOff>662710</xdr:colOff>
      <xdr:row>9</xdr:row>
      <xdr:rowOff>5773</xdr:rowOff>
    </xdr:from>
    <xdr:to>
      <xdr:col>22</xdr:col>
      <xdr:colOff>50801</xdr:colOff>
      <xdr:row>35</xdr:row>
      <xdr:rowOff>215900</xdr:rowOff>
    </xdr:to>
    <xdr:sp macro="" textlink="">
      <xdr:nvSpPr>
        <xdr:cNvPr id="39" name="角丸四角形 5">
          <a:extLst>
            <a:ext uri="{FF2B5EF4-FFF2-40B4-BE49-F238E27FC236}">
              <a16:creationId xmlns:a16="http://schemas.microsoft.com/office/drawing/2014/main" id="{00000000-0008-0000-1700-000027000000}"/>
            </a:ext>
          </a:extLst>
        </xdr:cNvPr>
        <xdr:cNvSpPr/>
      </xdr:nvSpPr>
      <xdr:spPr>
        <a:xfrm>
          <a:off x="19090410" y="2298123"/>
          <a:ext cx="1483591" cy="722052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solidFill>
              <a:sysClr val="windowText" lastClr="000000"/>
            </a:solidFill>
          </a:endParaRPr>
        </a:p>
      </xdr:txBody>
    </xdr:sp>
    <xdr:clientData/>
  </xdr:twoCellAnchor>
  <xdr:twoCellAnchor>
    <xdr:from>
      <xdr:col>24</xdr:col>
      <xdr:colOff>1158009</xdr:colOff>
      <xdr:row>12</xdr:row>
      <xdr:rowOff>190500</xdr:rowOff>
    </xdr:from>
    <xdr:to>
      <xdr:col>26</xdr:col>
      <xdr:colOff>1089892</xdr:colOff>
      <xdr:row>20</xdr:row>
      <xdr:rowOff>49301</xdr:rowOff>
    </xdr:to>
    <xdr:sp macro="" textlink="">
      <xdr:nvSpPr>
        <xdr:cNvPr id="40" name="四角形吹き出し 14">
          <a:extLst>
            <a:ext uri="{FF2B5EF4-FFF2-40B4-BE49-F238E27FC236}">
              <a16:creationId xmlns:a16="http://schemas.microsoft.com/office/drawing/2014/main" id="{00000000-0008-0000-1700-000028000000}"/>
            </a:ext>
          </a:extLst>
        </xdr:cNvPr>
        <xdr:cNvSpPr/>
      </xdr:nvSpPr>
      <xdr:spPr>
        <a:xfrm>
          <a:off x="23052809" y="3359150"/>
          <a:ext cx="3106883" cy="2195601"/>
        </a:xfrm>
        <a:prstGeom prst="wedgeRectCallout">
          <a:avLst>
            <a:gd name="adj1" fmla="val -125712"/>
            <a:gd name="adj2" fmla="val 47449"/>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lang="ja-JP" altLang="ja-JP" sz="1400">
              <a:solidFill>
                <a:srgbClr val="FF0000"/>
              </a:solidFill>
              <a:effectLst/>
              <a:latin typeface="+mn-lt"/>
              <a:ea typeface="+mn-ea"/>
              <a:cs typeface="+mn-cs"/>
            </a:rPr>
            <a:t>工事請負契約外取引､請求書内訳明細における左端の「管理番号</a:t>
          </a:r>
          <a:r>
            <a:rPr lang="en-US" altLang="ja-JP" sz="1400">
              <a:solidFill>
                <a:srgbClr val="FF0000"/>
              </a:solidFill>
              <a:effectLst/>
              <a:latin typeface="+mn-lt"/>
              <a:ea typeface="+mn-ea"/>
              <a:cs typeface="+mn-cs"/>
            </a:rPr>
            <a:t>/</a:t>
          </a:r>
          <a:r>
            <a:rPr lang="ja-JP" altLang="ja-JP" sz="1400">
              <a:solidFill>
                <a:srgbClr val="FF0000"/>
              </a:solidFill>
              <a:effectLst/>
              <a:latin typeface="+mn-lt"/>
              <a:ea typeface="+mn-ea"/>
              <a:cs typeface="+mn-cs"/>
            </a:rPr>
            <a:t>入出庫区分」列は､以下のどちらが適当か</a:t>
          </a:r>
          <a:r>
            <a:rPr lang="en-US" altLang="ja-JP" sz="1400">
              <a:solidFill>
                <a:srgbClr val="FF0000"/>
              </a:solidFill>
              <a:effectLst/>
              <a:latin typeface="+mn-lt"/>
              <a:ea typeface="+mn-ea"/>
              <a:cs typeface="+mn-cs"/>
            </a:rPr>
            <a:t>?</a:t>
          </a:r>
          <a:endParaRPr lang="ja-JP" altLang="ja-JP" sz="1400">
            <a:solidFill>
              <a:srgbClr val="FF0000"/>
            </a:solidFill>
            <a:effectLst/>
            <a:latin typeface="+mn-lt"/>
            <a:ea typeface="+mn-ea"/>
            <a:cs typeface="+mn-cs"/>
          </a:endParaRPr>
        </a:p>
        <a:p>
          <a:pPr lvl="0"/>
          <a:r>
            <a:rPr lang="ja-JP" altLang="en-US" sz="1400">
              <a:solidFill>
                <a:srgbClr val="FF0000"/>
              </a:solidFill>
              <a:effectLst/>
              <a:latin typeface="+mn-lt"/>
              <a:ea typeface="+mn-ea"/>
              <a:cs typeface="+mn-cs"/>
            </a:rPr>
            <a:t>①</a:t>
          </a:r>
          <a:r>
            <a:rPr lang="ja-JP" altLang="ja-JP" sz="1400">
              <a:solidFill>
                <a:srgbClr val="FF0000"/>
              </a:solidFill>
              <a:effectLst/>
              <a:latin typeface="+mn-lt"/>
              <a:ea typeface="+mn-ea"/>
              <a:cs typeface="+mn-cs"/>
            </a:rPr>
            <a:t>現在、左端にあり</a:t>
          </a:r>
        </a:p>
        <a:p>
          <a:pPr lvl="0"/>
          <a:r>
            <a:rPr lang="ja-JP" altLang="en-US" sz="1400">
              <a:solidFill>
                <a:srgbClr val="FF0000"/>
              </a:solidFill>
              <a:effectLst/>
              <a:latin typeface="+mn-lt"/>
              <a:ea typeface="+mn-ea"/>
              <a:cs typeface="+mn-cs"/>
            </a:rPr>
            <a:t>②</a:t>
          </a:r>
          <a:r>
            <a:rPr lang="ja-JP" altLang="ja-JP" sz="1400">
              <a:solidFill>
                <a:srgbClr val="FF0000"/>
              </a:solidFill>
              <a:effectLst/>
              <a:latin typeface="+mn-lt"/>
              <a:ea typeface="+mn-ea"/>
              <a:cs typeface="+mn-cs"/>
            </a:rPr>
            <a:t>レンタル･リース対応で新設された項目であり、レンタル･リース関連データ項目は右側にまとめる</a:t>
          </a:r>
          <a:endParaRPr kumimoji="1" lang="ja-JP" altLang="en-US" sz="1400">
            <a:solidFill>
              <a:srgbClr val="FF0000"/>
            </a:solidFill>
          </a:endParaRPr>
        </a:p>
      </xdr:txBody>
    </xdr:sp>
    <xdr:clientData/>
  </xdr:twoCellAnchor>
  <xdr:oneCellAnchor>
    <xdr:from>
      <xdr:col>4</xdr:col>
      <xdr:colOff>133185</xdr:colOff>
      <xdr:row>8</xdr:row>
      <xdr:rowOff>166173</xdr:rowOff>
    </xdr:from>
    <xdr:ext cx="904689" cy="268941"/>
    <xdr:sp macro="" textlink="">
      <xdr:nvSpPr>
        <xdr:cNvPr id="41" name="吹き出し: 角を丸めた四角形 13">
          <a:extLst>
            <a:ext uri="{FF2B5EF4-FFF2-40B4-BE49-F238E27FC236}">
              <a16:creationId xmlns:a16="http://schemas.microsoft.com/office/drawing/2014/main" id="{00000000-0008-0000-1700-000029000000}"/>
            </a:ext>
          </a:extLst>
        </xdr:cNvPr>
        <xdr:cNvSpPr/>
      </xdr:nvSpPr>
      <xdr:spPr bwMode="auto">
        <a:xfrm>
          <a:off x="2374735" y="2039423"/>
          <a:ext cx="904689" cy="268941"/>
        </a:xfrm>
        <a:prstGeom prst="wedgeRoundRectCallout">
          <a:avLst>
            <a:gd name="adj1" fmla="val 11009"/>
            <a:gd name="adj2" fmla="val 1216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2</xdr:col>
      <xdr:colOff>257735</xdr:colOff>
      <xdr:row>8</xdr:row>
      <xdr:rowOff>246528</xdr:rowOff>
    </xdr:from>
    <xdr:to>
      <xdr:col>4</xdr:col>
      <xdr:colOff>97118</xdr:colOff>
      <xdr:row>39</xdr:row>
      <xdr:rowOff>59764</xdr:rowOff>
    </xdr:to>
    <xdr:sp macro="" textlink="">
      <xdr:nvSpPr>
        <xdr:cNvPr id="42" name="正方形/長方形 41">
          <a:extLst>
            <a:ext uri="{FF2B5EF4-FFF2-40B4-BE49-F238E27FC236}">
              <a16:creationId xmlns:a16="http://schemas.microsoft.com/office/drawing/2014/main" id="{00000000-0008-0000-1700-00002A000000}"/>
            </a:ext>
          </a:extLst>
        </xdr:cNvPr>
        <xdr:cNvSpPr/>
      </xdr:nvSpPr>
      <xdr:spPr>
        <a:xfrm>
          <a:off x="1064559" y="2106704"/>
          <a:ext cx="1273735" cy="8385736"/>
        </a:xfrm>
        <a:prstGeom prst="rect">
          <a:avLst/>
        </a:prstGeom>
        <a:noFill/>
        <a:ln w="28575">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ｖ</a:t>
          </a:r>
        </a:p>
      </xdr:txBody>
    </xdr:sp>
    <xdr:clientData/>
  </xdr:twoCellAnchor>
  <xdr:oneCellAnchor>
    <xdr:from>
      <xdr:col>5</xdr:col>
      <xdr:colOff>1546411</xdr:colOff>
      <xdr:row>16</xdr:row>
      <xdr:rowOff>179294</xdr:rowOff>
    </xdr:from>
    <xdr:ext cx="4605617" cy="1092928"/>
    <xdr:sp macro="" textlink="">
      <xdr:nvSpPr>
        <xdr:cNvPr id="44" name="吹き出し: 線 2">
          <a:extLst>
            <a:ext uri="{FF2B5EF4-FFF2-40B4-BE49-F238E27FC236}">
              <a16:creationId xmlns:a16="http://schemas.microsoft.com/office/drawing/2014/main" id="{00000000-0008-0000-1700-00002C000000}"/>
            </a:ext>
          </a:extLst>
        </xdr:cNvPr>
        <xdr:cNvSpPr/>
      </xdr:nvSpPr>
      <xdr:spPr>
        <a:xfrm flipH="1">
          <a:off x="4896970" y="4493559"/>
          <a:ext cx="4605617" cy="1092928"/>
        </a:xfrm>
        <a:prstGeom prst="borderCallout1">
          <a:avLst>
            <a:gd name="adj1" fmla="val 52264"/>
            <a:gd name="adj2" fmla="val 100423"/>
            <a:gd name="adj3" fmla="val 122758"/>
            <a:gd name="adj4" fmla="val 155918"/>
          </a:avLst>
        </a:prstGeom>
        <a:solidFill>
          <a:schemeClr val="bg1"/>
        </a:solidFill>
        <a:ln w="25400">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a:solidFill>
                <a:srgbClr val="0070C0"/>
              </a:solidFill>
              <a:latin typeface="ＭＳ Ｐゴシック" panose="020B0600070205080204" pitchFamily="50" charset="-128"/>
              <a:ea typeface="ＭＳ Ｐゴシック" panose="020B0600070205080204" pitchFamily="50" charset="-128"/>
            </a:rPr>
            <a:t>点線枠の</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管理番号</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入出庫区分</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が左端にあるレイアウトは</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､2020</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年</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8</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月実施の実証実験においてこのレイアウトで行い</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またレンタル･リース会社も継続して利用しているため</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参考に提示する</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p>
        <a:p>
          <a:pPr algn="l"/>
          <a:r>
            <a:rPr kumimoji="1" lang="en-US" altLang="ja-JP" sz="1200" b="0">
              <a:solidFill>
                <a:srgbClr val="0070C0"/>
              </a:solidFill>
              <a:latin typeface="ＭＳ Ｐゴシック" panose="020B0600070205080204" pitchFamily="50" charset="-128"/>
              <a:ea typeface="ＭＳ Ｐゴシック" panose="020B0600070205080204" pitchFamily="50" charset="-128"/>
            </a:rPr>
            <a:t>2020</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年</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8</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月実施の実証実験：レンタル･リース品を対象とした工事請負契約外取引メッセージの実証実験</a:t>
          </a:r>
          <a:endParaRPr kumimoji="1" lang="ja-JP" altLang="en-US" sz="1200" b="0">
            <a:solidFill>
              <a:srgbClr val="0070C0"/>
            </a:solidFill>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1919941</xdr:colOff>
      <xdr:row>4</xdr:row>
      <xdr:rowOff>160616</xdr:rowOff>
    </xdr:from>
    <xdr:to>
      <xdr:col>5</xdr:col>
      <xdr:colOff>67998</xdr:colOff>
      <xdr:row>5</xdr:row>
      <xdr:rowOff>164352</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4265706" y="870322"/>
          <a:ext cx="605880" cy="295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859119</xdr:colOff>
      <xdr:row>5</xdr:row>
      <xdr:rowOff>2575</xdr:rowOff>
    </xdr:from>
    <xdr:to>
      <xdr:col>7</xdr:col>
      <xdr:colOff>68122</xdr:colOff>
      <xdr:row>6</xdr:row>
      <xdr:rowOff>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8180295" y="1003634"/>
          <a:ext cx="591062" cy="288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11</xdr:col>
      <xdr:colOff>1008529</xdr:colOff>
      <xdr:row>4</xdr:row>
      <xdr:rowOff>259395</xdr:rowOff>
    </xdr:from>
    <xdr:to>
      <xdr:col>12</xdr:col>
      <xdr:colOff>68664</xdr:colOff>
      <xdr:row>5</xdr:row>
      <xdr:rowOff>201705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12535647" y="969101"/>
          <a:ext cx="606546" cy="233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11</xdr:col>
      <xdr:colOff>1001057</xdr:colOff>
      <xdr:row>6</xdr:row>
      <xdr:rowOff>10792</xdr:rowOff>
    </xdr:from>
    <xdr:to>
      <xdr:col>12</xdr:col>
      <xdr:colOff>78623</xdr:colOff>
      <xdr:row>6</xdr:row>
      <xdr:rowOff>276412</xdr:rowOff>
    </xdr:to>
    <xdr:sp macro="" textlink="">
      <xdr:nvSpPr>
        <xdr:cNvPr id="10" name="テキスト ボックス 9">
          <a:extLst>
            <a:ext uri="{FF2B5EF4-FFF2-40B4-BE49-F238E27FC236}">
              <a16:creationId xmlns:a16="http://schemas.microsoft.com/office/drawing/2014/main" id="{00000000-0008-0000-1800-00000A000000}"/>
            </a:ext>
          </a:extLst>
        </xdr:cNvPr>
        <xdr:cNvSpPr txBox="1"/>
      </xdr:nvSpPr>
      <xdr:spPr>
        <a:xfrm>
          <a:off x="12528175" y="1303204"/>
          <a:ext cx="623977" cy="265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ja-JP" altLang="en-US" sz="1100">
            <a:solidFill>
              <a:srgbClr val="0070C0"/>
            </a:solidFill>
          </a:endParaRPr>
        </a:p>
      </xdr:txBody>
    </xdr:sp>
    <xdr:clientData/>
  </xdr:twoCellAnchor>
  <xdr:twoCellAnchor>
    <xdr:from>
      <xdr:col>1</xdr:col>
      <xdr:colOff>283884</xdr:colOff>
      <xdr:row>4</xdr:row>
      <xdr:rowOff>261474</xdr:rowOff>
    </xdr:from>
    <xdr:to>
      <xdr:col>2</xdr:col>
      <xdr:colOff>53060</xdr:colOff>
      <xdr:row>5</xdr:row>
      <xdr:rowOff>186765</xdr:rowOff>
    </xdr:to>
    <xdr:sp macro="" textlink="">
      <xdr:nvSpPr>
        <xdr:cNvPr id="11" name="テキスト ボックス 10">
          <a:extLst>
            <a:ext uri="{FF2B5EF4-FFF2-40B4-BE49-F238E27FC236}">
              <a16:creationId xmlns:a16="http://schemas.microsoft.com/office/drawing/2014/main" id="{00000000-0008-0000-1800-00000B000000}"/>
            </a:ext>
          </a:extLst>
        </xdr:cNvPr>
        <xdr:cNvSpPr txBox="1"/>
      </xdr:nvSpPr>
      <xdr:spPr>
        <a:xfrm>
          <a:off x="283884" y="971180"/>
          <a:ext cx="576000" cy="216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13</xdr:col>
      <xdr:colOff>762000</xdr:colOff>
      <xdr:row>36</xdr:row>
      <xdr:rowOff>272143</xdr:rowOff>
    </xdr:from>
    <xdr:to>
      <xdr:col>16</xdr:col>
      <xdr:colOff>0</xdr:colOff>
      <xdr:row>37</xdr:row>
      <xdr:rowOff>245250</xdr:rowOff>
    </xdr:to>
    <xdr:sp macro="" textlink="">
      <xdr:nvSpPr>
        <xdr:cNvPr id="12" name="吹き出し: 角を丸めた四角形 15">
          <a:extLst>
            <a:ext uri="{FF2B5EF4-FFF2-40B4-BE49-F238E27FC236}">
              <a16:creationId xmlns:a16="http://schemas.microsoft.com/office/drawing/2014/main" id="{00000000-0008-0000-1800-00000C000000}"/>
            </a:ext>
          </a:extLst>
        </xdr:cNvPr>
        <xdr:cNvSpPr/>
      </xdr:nvSpPr>
      <xdr:spPr bwMode="auto">
        <a:xfrm>
          <a:off x="14986000" y="10386786"/>
          <a:ext cx="2290535" cy="263393"/>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4</xdr:col>
      <xdr:colOff>1490758</xdr:colOff>
      <xdr:row>23</xdr:row>
      <xdr:rowOff>135750</xdr:rowOff>
    </xdr:from>
    <xdr:ext cx="1967005" cy="522413"/>
    <xdr:sp macro="" textlink="">
      <xdr:nvSpPr>
        <xdr:cNvPr id="18" name="吹き出し: 角を丸めた四角形 14">
          <a:extLst>
            <a:ext uri="{FF2B5EF4-FFF2-40B4-BE49-F238E27FC236}">
              <a16:creationId xmlns:a16="http://schemas.microsoft.com/office/drawing/2014/main" id="{00000000-0008-0000-1800-000012000000}"/>
            </a:ext>
          </a:extLst>
        </xdr:cNvPr>
        <xdr:cNvSpPr/>
      </xdr:nvSpPr>
      <xdr:spPr bwMode="auto">
        <a:xfrm>
          <a:off x="3832787" y="6489485"/>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11</xdr:col>
      <xdr:colOff>1441182</xdr:colOff>
      <xdr:row>7</xdr:row>
      <xdr:rowOff>127000</xdr:rowOff>
    </xdr:from>
    <xdr:ext cx="904689" cy="268941"/>
    <xdr:sp macro="" textlink="">
      <xdr:nvSpPr>
        <xdr:cNvPr id="21" name="吹き出し: 角を丸めた四角形 13">
          <a:extLst>
            <a:ext uri="{FF2B5EF4-FFF2-40B4-BE49-F238E27FC236}">
              <a16:creationId xmlns:a16="http://schemas.microsoft.com/office/drawing/2014/main" id="{00000000-0008-0000-1800-000015000000}"/>
            </a:ext>
          </a:extLst>
        </xdr:cNvPr>
        <xdr:cNvSpPr/>
      </xdr:nvSpPr>
      <xdr:spPr bwMode="auto">
        <a:xfrm>
          <a:off x="12445358" y="1710765"/>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0</xdr:col>
      <xdr:colOff>0</xdr:colOff>
      <xdr:row>7</xdr:row>
      <xdr:rowOff>200504</xdr:rowOff>
    </xdr:from>
    <xdr:ext cx="3243729" cy="261206"/>
    <xdr:sp macro="" textlink="">
      <xdr:nvSpPr>
        <xdr:cNvPr id="22" name="吹き出し: 角を丸めた四角形 21">
          <a:extLst>
            <a:ext uri="{FF2B5EF4-FFF2-40B4-BE49-F238E27FC236}">
              <a16:creationId xmlns:a16="http://schemas.microsoft.com/office/drawing/2014/main" id="{00000000-0008-0000-1800-000016000000}"/>
            </a:ext>
          </a:extLst>
        </xdr:cNvPr>
        <xdr:cNvSpPr/>
      </xdr:nvSpPr>
      <xdr:spPr bwMode="auto">
        <a:xfrm>
          <a:off x="0" y="1784269"/>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6</xdr:col>
      <xdr:colOff>836707</xdr:colOff>
      <xdr:row>6</xdr:row>
      <xdr:rowOff>55615</xdr:rowOff>
    </xdr:from>
    <xdr:to>
      <xdr:col>7</xdr:col>
      <xdr:colOff>18858</xdr:colOff>
      <xdr:row>6</xdr:row>
      <xdr:rowOff>261471</xdr:rowOff>
    </xdr:to>
    <xdr:sp macro="" textlink="">
      <xdr:nvSpPr>
        <xdr:cNvPr id="23" name="テキスト ボックス 22">
          <a:extLst>
            <a:ext uri="{FF2B5EF4-FFF2-40B4-BE49-F238E27FC236}">
              <a16:creationId xmlns:a16="http://schemas.microsoft.com/office/drawing/2014/main" id="{00000000-0008-0000-1800-000017000000}"/>
            </a:ext>
          </a:extLst>
        </xdr:cNvPr>
        <xdr:cNvSpPr txBox="1"/>
      </xdr:nvSpPr>
      <xdr:spPr>
        <a:xfrm>
          <a:off x="8157883" y="1348027"/>
          <a:ext cx="564210" cy="2058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4</xdr:col>
      <xdr:colOff>1434352</xdr:colOff>
      <xdr:row>8</xdr:row>
      <xdr:rowOff>351117</xdr:rowOff>
    </xdr:from>
    <xdr:to>
      <xdr:col>4</xdr:col>
      <xdr:colOff>2010352</xdr:colOff>
      <xdr:row>9</xdr:row>
      <xdr:rowOff>152499</xdr:rowOff>
    </xdr:to>
    <xdr:sp macro="" textlink="">
      <xdr:nvSpPr>
        <xdr:cNvPr id="26" name="テキスト ボックス 25">
          <a:extLst>
            <a:ext uri="{FF2B5EF4-FFF2-40B4-BE49-F238E27FC236}">
              <a16:creationId xmlns:a16="http://schemas.microsoft.com/office/drawing/2014/main" id="{00000000-0008-0000-1800-00001A000000}"/>
            </a:ext>
          </a:extLst>
        </xdr:cNvPr>
        <xdr:cNvSpPr txBox="1"/>
      </xdr:nvSpPr>
      <xdr:spPr>
        <a:xfrm>
          <a:off x="4594411" y="221129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5</xdr:col>
      <xdr:colOff>1571278</xdr:colOff>
      <xdr:row>8</xdr:row>
      <xdr:rowOff>351117</xdr:rowOff>
    </xdr:from>
    <xdr:to>
      <xdr:col>5</xdr:col>
      <xdr:colOff>2147278</xdr:colOff>
      <xdr:row>9</xdr:row>
      <xdr:rowOff>152499</xdr:rowOff>
    </xdr:to>
    <xdr:sp macro="" textlink="">
      <xdr:nvSpPr>
        <xdr:cNvPr id="27" name="テキスト ボックス 26">
          <a:extLst>
            <a:ext uri="{FF2B5EF4-FFF2-40B4-BE49-F238E27FC236}">
              <a16:creationId xmlns:a16="http://schemas.microsoft.com/office/drawing/2014/main" id="{00000000-0008-0000-1800-00001B000000}"/>
            </a:ext>
          </a:extLst>
        </xdr:cNvPr>
        <xdr:cNvSpPr txBox="1"/>
      </xdr:nvSpPr>
      <xdr:spPr>
        <a:xfrm>
          <a:off x="7185425" y="221129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6</xdr:col>
      <xdr:colOff>358586</xdr:colOff>
      <xdr:row>8</xdr:row>
      <xdr:rowOff>328706</xdr:rowOff>
    </xdr:from>
    <xdr:to>
      <xdr:col>6</xdr:col>
      <xdr:colOff>934586</xdr:colOff>
      <xdr:row>9</xdr:row>
      <xdr:rowOff>130088</xdr:rowOff>
    </xdr:to>
    <xdr:sp macro="" textlink="">
      <xdr:nvSpPr>
        <xdr:cNvPr id="29" name="テキスト ボックス 28">
          <a:extLst>
            <a:ext uri="{FF2B5EF4-FFF2-40B4-BE49-F238E27FC236}">
              <a16:creationId xmlns:a16="http://schemas.microsoft.com/office/drawing/2014/main" id="{00000000-0008-0000-1800-00001D000000}"/>
            </a:ext>
          </a:extLst>
        </xdr:cNvPr>
        <xdr:cNvSpPr txBox="1"/>
      </xdr:nvSpPr>
      <xdr:spPr>
        <a:xfrm>
          <a:off x="8303557" y="218888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6</xdr:col>
      <xdr:colOff>947482</xdr:colOff>
      <xdr:row>8</xdr:row>
      <xdr:rowOff>328706</xdr:rowOff>
    </xdr:from>
    <xdr:to>
      <xdr:col>8</xdr:col>
      <xdr:colOff>21894</xdr:colOff>
      <xdr:row>9</xdr:row>
      <xdr:rowOff>130088</xdr:rowOff>
    </xdr:to>
    <xdr:sp macro="" textlink="">
      <xdr:nvSpPr>
        <xdr:cNvPr id="30" name="テキスト ボックス 29">
          <a:extLst>
            <a:ext uri="{FF2B5EF4-FFF2-40B4-BE49-F238E27FC236}">
              <a16:creationId xmlns:a16="http://schemas.microsoft.com/office/drawing/2014/main" id="{00000000-0008-0000-1800-00001E000000}"/>
            </a:ext>
          </a:extLst>
        </xdr:cNvPr>
        <xdr:cNvSpPr txBox="1"/>
      </xdr:nvSpPr>
      <xdr:spPr>
        <a:xfrm>
          <a:off x="8892453" y="218888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8</xdr:col>
      <xdr:colOff>367765</xdr:colOff>
      <xdr:row>8</xdr:row>
      <xdr:rowOff>328706</xdr:rowOff>
    </xdr:from>
    <xdr:to>
      <xdr:col>9</xdr:col>
      <xdr:colOff>24883</xdr:colOff>
      <xdr:row>9</xdr:row>
      <xdr:rowOff>130088</xdr:rowOff>
    </xdr:to>
    <xdr:sp macro="" textlink="">
      <xdr:nvSpPr>
        <xdr:cNvPr id="31" name="テキスト ボックス 30">
          <a:extLst>
            <a:ext uri="{FF2B5EF4-FFF2-40B4-BE49-F238E27FC236}">
              <a16:creationId xmlns:a16="http://schemas.microsoft.com/office/drawing/2014/main" id="{00000000-0008-0000-1800-00001F000000}"/>
            </a:ext>
          </a:extLst>
        </xdr:cNvPr>
        <xdr:cNvSpPr txBox="1"/>
      </xdr:nvSpPr>
      <xdr:spPr>
        <a:xfrm>
          <a:off x="9814324" y="218888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13</xdr:col>
      <xdr:colOff>767871</xdr:colOff>
      <xdr:row>8</xdr:row>
      <xdr:rowOff>283885</xdr:rowOff>
    </xdr:from>
    <xdr:to>
      <xdr:col>14</xdr:col>
      <xdr:colOff>119228</xdr:colOff>
      <xdr:row>9</xdr:row>
      <xdr:rowOff>85267</xdr:rowOff>
    </xdr:to>
    <xdr:sp macro="" textlink="">
      <xdr:nvSpPr>
        <xdr:cNvPr id="33" name="テキスト ボックス 32">
          <a:extLst>
            <a:ext uri="{FF2B5EF4-FFF2-40B4-BE49-F238E27FC236}">
              <a16:creationId xmlns:a16="http://schemas.microsoft.com/office/drawing/2014/main" id="{00000000-0008-0000-1800-000021000000}"/>
            </a:ext>
          </a:extLst>
        </xdr:cNvPr>
        <xdr:cNvSpPr txBox="1"/>
      </xdr:nvSpPr>
      <xdr:spPr>
        <a:xfrm>
          <a:off x="14629547" y="2144061"/>
          <a:ext cx="5727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13</xdr:col>
      <xdr:colOff>784200</xdr:colOff>
      <xdr:row>10</xdr:row>
      <xdr:rowOff>171880</xdr:rowOff>
    </xdr:from>
    <xdr:to>
      <xdr:col>14</xdr:col>
      <xdr:colOff>135557</xdr:colOff>
      <xdr:row>11</xdr:row>
      <xdr:rowOff>88522</xdr:rowOff>
    </xdr:to>
    <xdr:sp macro="" textlink="">
      <xdr:nvSpPr>
        <xdr:cNvPr id="34" name="テキスト ボックス 33">
          <a:extLst>
            <a:ext uri="{FF2B5EF4-FFF2-40B4-BE49-F238E27FC236}">
              <a16:creationId xmlns:a16="http://schemas.microsoft.com/office/drawing/2014/main" id="{00000000-0008-0000-1800-000022000000}"/>
            </a:ext>
          </a:extLst>
        </xdr:cNvPr>
        <xdr:cNvSpPr txBox="1"/>
      </xdr:nvSpPr>
      <xdr:spPr>
        <a:xfrm>
          <a:off x="14645876" y="2738027"/>
          <a:ext cx="572799" cy="207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14</xdr:col>
      <xdr:colOff>458693</xdr:colOff>
      <xdr:row>8</xdr:row>
      <xdr:rowOff>283885</xdr:rowOff>
    </xdr:from>
    <xdr:to>
      <xdr:col>14</xdr:col>
      <xdr:colOff>1034693</xdr:colOff>
      <xdr:row>9</xdr:row>
      <xdr:rowOff>85267</xdr:rowOff>
    </xdr:to>
    <xdr:sp macro="" textlink="">
      <xdr:nvSpPr>
        <xdr:cNvPr id="35" name="テキスト ボックス 34">
          <a:extLst>
            <a:ext uri="{FF2B5EF4-FFF2-40B4-BE49-F238E27FC236}">
              <a16:creationId xmlns:a16="http://schemas.microsoft.com/office/drawing/2014/main" id="{00000000-0008-0000-1800-000023000000}"/>
            </a:ext>
          </a:extLst>
        </xdr:cNvPr>
        <xdr:cNvSpPr txBox="1"/>
      </xdr:nvSpPr>
      <xdr:spPr>
        <a:xfrm>
          <a:off x="15541811" y="21440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14</xdr:col>
      <xdr:colOff>461416</xdr:colOff>
      <xdr:row>10</xdr:row>
      <xdr:rowOff>171880</xdr:rowOff>
    </xdr:from>
    <xdr:to>
      <xdr:col>14</xdr:col>
      <xdr:colOff>1037416</xdr:colOff>
      <xdr:row>11</xdr:row>
      <xdr:rowOff>96527</xdr:rowOff>
    </xdr:to>
    <xdr:sp macro="" textlink="">
      <xdr:nvSpPr>
        <xdr:cNvPr id="36" name="テキスト ボックス 35">
          <a:extLst>
            <a:ext uri="{FF2B5EF4-FFF2-40B4-BE49-F238E27FC236}">
              <a16:creationId xmlns:a16="http://schemas.microsoft.com/office/drawing/2014/main" id="{00000000-0008-0000-1800-000024000000}"/>
            </a:ext>
          </a:extLst>
        </xdr:cNvPr>
        <xdr:cNvSpPr txBox="1"/>
      </xdr:nvSpPr>
      <xdr:spPr>
        <a:xfrm>
          <a:off x="15544534" y="273802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9</xdr:col>
      <xdr:colOff>294339</xdr:colOff>
      <xdr:row>8</xdr:row>
      <xdr:rowOff>283885</xdr:rowOff>
    </xdr:from>
    <xdr:to>
      <xdr:col>9</xdr:col>
      <xdr:colOff>877956</xdr:colOff>
      <xdr:row>9</xdr:row>
      <xdr:rowOff>78064</xdr:rowOff>
    </xdr:to>
    <xdr:sp macro="" textlink="">
      <xdr:nvSpPr>
        <xdr:cNvPr id="37" name="テキスト ボックス 36">
          <a:extLst>
            <a:ext uri="{FF2B5EF4-FFF2-40B4-BE49-F238E27FC236}">
              <a16:creationId xmlns:a16="http://schemas.microsoft.com/office/drawing/2014/main" id="{00000000-0008-0000-1800-000025000000}"/>
            </a:ext>
          </a:extLst>
        </xdr:cNvPr>
        <xdr:cNvSpPr txBox="1"/>
      </xdr:nvSpPr>
      <xdr:spPr>
        <a:xfrm>
          <a:off x="10755274" y="2188885"/>
          <a:ext cx="583617" cy="216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10</xdr:col>
      <xdr:colOff>589232</xdr:colOff>
      <xdr:row>8</xdr:row>
      <xdr:rowOff>283885</xdr:rowOff>
    </xdr:from>
    <xdr:to>
      <xdr:col>11</xdr:col>
      <xdr:colOff>389625</xdr:colOff>
      <xdr:row>9</xdr:row>
      <xdr:rowOff>78064</xdr:rowOff>
    </xdr:to>
    <xdr:sp macro="" textlink="">
      <xdr:nvSpPr>
        <xdr:cNvPr id="43" name="テキスト ボックス 42">
          <a:extLst>
            <a:ext uri="{FF2B5EF4-FFF2-40B4-BE49-F238E27FC236}">
              <a16:creationId xmlns:a16="http://schemas.microsoft.com/office/drawing/2014/main" id="{00000000-0008-0000-1800-00002B000000}"/>
            </a:ext>
          </a:extLst>
        </xdr:cNvPr>
        <xdr:cNvSpPr txBox="1"/>
      </xdr:nvSpPr>
      <xdr:spPr>
        <a:xfrm>
          <a:off x="17666997" y="2144061"/>
          <a:ext cx="573599" cy="208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10</xdr:col>
      <xdr:colOff>552824</xdr:colOff>
      <xdr:row>10</xdr:row>
      <xdr:rowOff>171880</xdr:rowOff>
    </xdr:from>
    <xdr:to>
      <xdr:col>11</xdr:col>
      <xdr:colOff>353217</xdr:colOff>
      <xdr:row>11</xdr:row>
      <xdr:rowOff>88522</xdr:rowOff>
    </xdr:to>
    <xdr:sp macro="" textlink="">
      <xdr:nvSpPr>
        <xdr:cNvPr id="44" name="テキスト ボックス 43">
          <a:extLst>
            <a:ext uri="{FF2B5EF4-FFF2-40B4-BE49-F238E27FC236}">
              <a16:creationId xmlns:a16="http://schemas.microsoft.com/office/drawing/2014/main" id="{00000000-0008-0000-1800-00002C000000}"/>
            </a:ext>
          </a:extLst>
        </xdr:cNvPr>
        <xdr:cNvSpPr txBox="1"/>
      </xdr:nvSpPr>
      <xdr:spPr>
        <a:xfrm>
          <a:off x="17630589" y="2738027"/>
          <a:ext cx="573599" cy="207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xdr:txBody>
    </xdr:sp>
    <xdr:clientData/>
  </xdr:twoCellAnchor>
  <xdr:twoCellAnchor>
    <xdr:from>
      <xdr:col>3</xdr:col>
      <xdr:colOff>747059</xdr:colOff>
      <xdr:row>9</xdr:row>
      <xdr:rowOff>228064</xdr:rowOff>
    </xdr:from>
    <xdr:to>
      <xdr:col>4</xdr:col>
      <xdr:colOff>213676</xdr:colOff>
      <xdr:row>10</xdr:row>
      <xdr:rowOff>152711</xdr:rowOff>
    </xdr:to>
    <xdr:sp macro="" textlink="">
      <xdr:nvSpPr>
        <xdr:cNvPr id="45" name="テキスト ボックス 44">
          <a:extLst>
            <a:ext uri="{FF2B5EF4-FFF2-40B4-BE49-F238E27FC236}">
              <a16:creationId xmlns:a16="http://schemas.microsoft.com/office/drawing/2014/main" id="{00000000-0008-0000-1800-00002D000000}"/>
            </a:ext>
          </a:extLst>
        </xdr:cNvPr>
        <xdr:cNvSpPr txBox="1"/>
      </xdr:nvSpPr>
      <xdr:spPr>
        <a:xfrm>
          <a:off x="2797735" y="250285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3</xdr:col>
      <xdr:colOff>749780</xdr:colOff>
      <xdr:row>8</xdr:row>
      <xdr:rowOff>414793</xdr:rowOff>
    </xdr:from>
    <xdr:to>
      <xdr:col>4</xdr:col>
      <xdr:colOff>216397</xdr:colOff>
      <xdr:row>9</xdr:row>
      <xdr:rowOff>216175</xdr:rowOff>
    </xdr:to>
    <xdr:sp macro="" textlink="">
      <xdr:nvSpPr>
        <xdr:cNvPr id="46" name="テキスト ボックス 45">
          <a:extLst>
            <a:ext uri="{FF2B5EF4-FFF2-40B4-BE49-F238E27FC236}">
              <a16:creationId xmlns:a16="http://schemas.microsoft.com/office/drawing/2014/main" id="{00000000-0008-0000-1800-00002E000000}"/>
            </a:ext>
          </a:extLst>
        </xdr:cNvPr>
        <xdr:cNvSpPr txBox="1"/>
      </xdr:nvSpPr>
      <xdr:spPr>
        <a:xfrm>
          <a:off x="2818066" y="2319793"/>
          <a:ext cx="582402" cy="223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5</xdr:col>
      <xdr:colOff>2017059</xdr:colOff>
      <xdr:row>4</xdr:row>
      <xdr:rowOff>239059</xdr:rowOff>
    </xdr:from>
    <xdr:to>
      <xdr:col>6</xdr:col>
      <xdr:colOff>52295</xdr:colOff>
      <xdr:row>5</xdr:row>
      <xdr:rowOff>254000</xdr:rowOff>
    </xdr:to>
    <xdr:sp macro="" textlink="">
      <xdr:nvSpPr>
        <xdr:cNvPr id="38" name="テキスト ボックス 37">
          <a:extLst>
            <a:ext uri="{FF2B5EF4-FFF2-40B4-BE49-F238E27FC236}">
              <a16:creationId xmlns:a16="http://schemas.microsoft.com/office/drawing/2014/main" id="{00000000-0008-0000-1800-000026000000}"/>
            </a:ext>
          </a:extLst>
        </xdr:cNvPr>
        <xdr:cNvSpPr txBox="1"/>
      </xdr:nvSpPr>
      <xdr:spPr>
        <a:xfrm>
          <a:off x="6820647" y="948765"/>
          <a:ext cx="552824" cy="306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xdr:col>
      <xdr:colOff>283884</xdr:colOff>
      <xdr:row>5</xdr:row>
      <xdr:rowOff>265207</xdr:rowOff>
    </xdr:from>
    <xdr:to>
      <xdr:col>2</xdr:col>
      <xdr:colOff>53060</xdr:colOff>
      <xdr:row>6</xdr:row>
      <xdr:rowOff>190498</xdr:rowOff>
    </xdr:to>
    <xdr:sp macro="" textlink="">
      <xdr:nvSpPr>
        <xdr:cNvPr id="39" name="テキスト ボックス 38">
          <a:extLst>
            <a:ext uri="{FF2B5EF4-FFF2-40B4-BE49-F238E27FC236}">
              <a16:creationId xmlns:a16="http://schemas.microsoft.com/office/drawing/2014/main" id="{00000000-0008-0000-1800-000027000000}"/>
            </a:ext>
          </a:extLst>
        </xdr:cNvPr>
        <xdr:cNvSpPr txBox="1"/>
      </xdr:nvSpPr>
      <xdr:spPr>
        <a:xfrm>
          <a:off x="283884" y="1266266"/>
          <a:ext cx="576000" cy="216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oneCellAnchor>
    <xdr:from>
      <xdr:col>7</xdr:col>
      <xdr:colOff>381000</xdr:colOff>
      <xdr:row>3</xdr:row>
      <xdr:rowOff>54428</xdr:rowOff>
    </xdr:from>
    <xdr:ext cx="4495795" cy="359073"/>
    <xdr:sp macro="" textlink="">
      <xdr:nvSpPr>
        <xdr:cNvPr id="40" name="吹き出し: 線 2">
          <a:extLst>
            <a:ext uri="{FF2B5EF4-FFF2-40B4-BE49-F238E27FC236}">
              <a16:creationId xmlns:a16="http://schemas.microsoft.com/office/drawing/2014/main" id="{00000000-0008-0000-1800-000028000000}"/>
            </a:ext>
          </a:extLst>
        </xdr:cNvPr>
        <xdr:cNvSpPr/>
      </xdr:nvSpPr>
      <xdr:spPr>
        <a:xfrm flipH="1">
          <a:off x="8368393" y="462642"/>
          <a:ext cx="4495795" cy="359073"/>
        </a:xfrm>
        <a:prstGeom prst="borderCallout1">
          <a:avLst>
            <a:gd name="adj1" fmla="val 95925"/>
            <a:gd name="adj2" fmla="val 51070"/>
            <a:gd name="adj3" fmla="val 584510"/>
            <a:gd name="adj4" fmla="val 91403"/>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1090975</xdr:colOff>
      <xdr:row>8</xdr:row>
      <xdr:rowOff>283885</xdr:rowOff>
    </xdr:from>
    <xdr:to>
      <xdr:col>12</xdr:col>
      <xdr:colOff>118447</xdr:colOff>
      <xdr:row>9</xdr:row>
      <xdr:rowOff>85267</xdr:rowOff>
    </xdr:to>
    <xdr:sp macro="" textlink="">
      <xdr:nvSpPr>
        <xdr:cNvPr id="47" name="テキスト ボックス 46">
          <a:extLst>
            <a:ext uri="{FF2B5EF4-FFF2-40B4-BE49-F238E27FC236}">
              <a16:creationId xmlns:a16="http://schemas.microsoft.com/office/drawing/2014/main" id="{00000000-0008-0000-1800-00002F000000}"/>
            </a:ext>
          </a:extLst>
        </xdr:cNvPr>
        <xdr:cNvSpPr txBox="1"/>
      </xdr:nvSpPr>
      <xdr:spPr>
        <a:xfrm>
          <a:off x="12599416" y="2144061"/>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11</xdr:col>
      <xdr:colOff>1090975</xdr:colOff>
      <xdr:row>10</xdr:row>
      <xdr:rowOff>171880</xdr:rowOff>
    </xdr:from>
    <xdr:to>
      <xdr:col>12</xdr:col>
      <xdr:colOff>118447</xdr:colOff>
      <xdr:row>11</xdr:row>
      <xdr:rowOff>88523</xdr:rowOff>
    </xdr:to>
    <xdr:sp macro="" textlink="">
      <xdr:nvSpPr>
        <xdr:cNvPr id="48" name="テキスト ボックス 47">
          <a:extLst>
            <a:ext uri="{FF2B5EF4-FFF2-40B4-BE49-F238E27FC236}">
              <a16:creationId xmlns:a16="http://schemas.microsoft.com/office/drawing/2014/main" id="{00000000-0008-0000-1800-000030000000}"/>
            </a:ext>
          </a:extLst>
        </xdr:cNvPr>
        <xdr:cNvSpPr txBox="1"/>
      </xdr:nvSpPr>
      <xdr:spPr>
        <a:xfrm>
          <a:off x="12599416" y="2738027"/>
          <a:ext cx="573884" cy="2079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X1439</a:t>
          </a:r>
        </a:p>
      </xdr:txBody>
    </xdr:sp>
    <xdr:clientData/>
  </xdr:twoCellAnchor>
  <xdr:oneCellAnchor>
    <xdr:from>
      <xdr:col>14</xdr:col>
      <xdr:colOff>594471</xdr:colOff>
      <xdr:row>7</xdr:row>
      <xdr:rowOff>281828</xdr:rowOff>
    </xdr:from>
    <xdr:ext cx="904689" cy="268941"/>
    <xdr:sp macro="" textlink="">
      <xdr:nvSpPr>
        <xdr:cNvPr id="50" name="吹き出し: 角を丸めた四角形 13">
          <a:extLst>
            <a:ext uri="{FF2B5EF4-FFF2-40B4-BE49-F238E27FC236}">
              <a16:creationId xmlns:a16="http://schemas.microsoft.com/office/drawing/2014/main" id="{00000000-0008-0000-1800-000032000000}"/>
            </a:ext>
          </a:extLst>
        </xdr:cNvPr>
        <xdr:cNvSpPr/>
      </xdr:nvSpPr>
      <xdr:spPr bwMode="auto">
        <a:xfrm>
          <a:off x="15677589" y="1850652"/>
          <a:ext cx="904689" cy="268941"/>
        </a:xfrm>
        <a:prstGeom prst="wedgeRoundRectCallout">
          <a:avLst>
            <a:gd name="adj1" fmla="val 2073"/>
            <a:gd name="adj2" fmla="val 14279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3</xdr:col>
      <xdr:colOff>406702</xdr:colOff>
      <xdr:row>8</xdr:row>
      <xdr:rowOff>149680</xdr:rowOff>
    </xdr:from>
    <xdr:ext cx="904689" cy="268941"/>
    <xdr:sp macro="" textlink="">
      <xdr:nvSpPr>
        <xdr:cNvPr id="2" name="吹き出し: 角を丸めた四角形 13">
          <a:extLst>
            <a:ext uri="{FF2B5EF4-FFF2-40B4-BE49-F238E27FC236}">
              <a16:creationId xmlns:a16="http://schemas.microsoft.com/office/drawing/2014/main" id="{00000000-0008-0000-1800-000002000000}"/>
            </a:ext>
          </a:extLst>
        </xdr:cNvPr>
        <xdr:cNvSpPr/>
      </xdr:nvSpPr>
      <xdr:spPr bwMode="auto">
        <a:xfrm>
          <a:off x="2474988" y="2054680"/>
          <a:ext cx="904689" cy="268941"/>
        </a:xfrm>
        <a:prstGeom prst="wedgeRoundRectCallout">
          <a:avLst>
            <a:gd name="adj1" fmla="val -12554"/>
            <a:gd name="adj2" fmla="val 9524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12</xdr:col>
      <xdr:colOff>403412</xdr:colOff>
      <xdr:row>10</xdr:row>
      <xdr:rowOff>171880</xdr:rowOff>
    </xdr:from>
    <xdr:to>
      <xdr:col>13</xdr:col>
      <xdr:colOff>164353</xdr:colOff>
      <xdr:row>11</xdr:row>
      <xdr:rowOff>111901</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13458265" y="2738027"/>
          <a:ext cx="567764" cy="231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12</xdr:col>
      <xdr:colOff>381542</xdr:colOff>
      <xdr:row>8</xdr:row>
      <xdr:rowOff>283885</xdr:rowOff>
    </xdr:from>
    <xdr:to>
      <xdr:col>13</xdr:col>
      <xdr:colOff>150719</xdr:colOff>
      <xdr:row>9</xdr:row>
      <xdr:rowOff>85267</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13436395" y="21440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15</xdr:col>
      <xdr:colOff>433667</xdr:colOff>
      <xdr:row>10</xdr:row>
      <xdr:rowOff>107015</xdr:rowOff>
    </xdr:from>
    <xdr:to>
      <xdr:col>16</xdr:col>
      <xdr:colOff>229657</xdr:colOff>
      <xdr:row>11</xdr:row>
      <xdr:rowOff>27579</xdr:rowOff>
    </xdr:to>
    <xdr:sp macro="" textlink="">
      <xdr:nvSpPr>
        <xdr:cNvPr id="8" name="テキスト ボックス 7">
          <a:extLst>
            <a:ext uri="{FF2B5EF4-FFF2-40B4-BE49-F238E27FC236}">
              <a16:creationId xmlns:a16="http://schemas.microsoft.com/office/drawing/2014/main" id="{00000000-0008-0000-1800-000008000000}"/>
            </a:ext>
          </a:extLst>
        </xdr:cNvPr>
        <xdr:cNvSpPr txBox="1"/>
      </xdr:nvSpPr>
      <xdr:spPr>
        <a:xfrm>
          <a:off x="17511432" y="2673162"/>
          <a:ext cx="569196"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twoCellAnchor>
    <xdr:from>
      <xdr:col>15</xdr:col>
      <xdr:colOff>414617</xdr:colOff>
      <xdr:row>8</xdr:row>
      <xdr:rowOff>403411</xdr:rowOff>
    </xdr:from>
    <xdr:to>
      <xdr:col>16</xdr:col>
      <xdr:colOff>210607</xdr:colOff>
      <xdr:row>9</xdr:row>
      <xdr:rowOff>200710</xdr:rowOff>
    </xdr:to>
    <xdr:sp macro="" textlink="">
      <xdr:nvSpPr>
        <xdr:cNvPr id="9" name="テキスト ボックス 8">
          <a:extLst>
            <a:ext uri="{FF2B5EF4-FFF2-40B4-BE49-F238E27FC236}">
              <a16:creationId xmlns:a16="http://schemas.microsoft.com/office/drawing/2014/main" id="{00000000-0008-0000-1800-000009000000}"/>
            </a:ext>
          </a:extLst>
        </xdr:cNvPr>
        <xdr:cNvSpPr txBox="1"/>
      </xdr:nvSpPr>
      <xdr:spPr>
        <a:xfrm>
          <a:off x="17492382" y="2263587"/>
          <a:ext cx="569196"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601381</xdr:colOff>
      <xdr:row>4</xdr:row>
      <xdr:rowOff>160617</xdr:rowOff>
    </xdr:from>
    <xdr:to>
      <xdr:col>5</xdr:col>
      <xdr:colOff>67998</xdr:colOff>
      <xdr:row>5</xdr:row>
      <xdr:rowOff>85264</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52431" y="865467"/>
          <a:ext cx="577867"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1822945</xdr:colOff>
      <xdr:row>5</xdr:row>
      <xdr:rowOff>2575</xdr:rowOff>
    </xdr:from>
    <xdr:to>
      <xdr:col>7</xdr:col>
      <xdr:colOff>68121</xdr:colOff>
      <xdr:row>5</xdr:row>
      <xdr:rowOff>218575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7442695" y="999525"/>
          <a:ext cx="575626"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590841</xdr:colOff>
      <xdr:row>4</xdr:row>
      <xdr:rowOff>259396</xdr:rowOff>
    </xdr:from>
    <xdr:to>
      <xdr:col>11</xdr:col>
      <xdr:colOff>53540</xdr:colOff>
      <xdr:row>5</xdr:row>
      <xdr:rowOff>262321</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11017541" y="970596"/>
          <a:ext cx="554899" cy="29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10</xdr:col>
      <xdr:colOff>600801</xdr:colOff>
      <xdr:row>6</xdr:row>
      <xdr:rowOff>10792</xdr:rowOff>
    </xdr:from>
    <xdr:to>
      <xdr:col>11</xdr:col>
      <xdr:colOff>63500</xdr:colOff>
      <xdr:row>7</xdr:row>
      <xdr:rowOff>12700</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11027501" y="1306192"/>
          <a:ext cx="554899" cy="2940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ja-JP" altLang="en-US" sz="1100">
            <a:solidFill>
              <a:srgbClr val="0070C0"/>
            </a:solidFill>
          </a:endParaRPr>
        </a:p>
      </xdr:txBody>
    </xdr:sp>
    <xdr:clientData/>
  </xdr:twoCellAnchor>
  <xdr:twoCellAnchor>
    <xdr:from>
      <xdr:col>1</xdr:col>
      <xdr:colOff>156884</xdr:colOff>
      <xdr:row>5</xdr:row>
      <xdr:rowOff>74709</xdr:rowOff>
    </xdr:from>
    <xdr:to>
      <xdr:col>1</xdr:col>
      <xdr:colOff>732884</xdr:colOff>
      <xdr:row>5</xdr:row>
      <xdr:rowOff>290709</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156884" y="107165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13</xdr:col>
      <xdr:colOff>762000</xdr:colOff>
      <xdr:row>36</xdr:row>
      <xdr:rowOff>272143</xdr:rowOff>
    </xdr:from>
    <xdr:to>
      <xdr:col>16</xdr:col>
      <xdr:colOff>0</xdr:colOff>
      <xdr:row>37</xdr:row>
      <xdr:rowOff>245250</xdr:rowOff>
    </xdr:to>
    <xdr:sp macro="" textlink="">
      <xdr:nvSpPr>
        <xdr:cNvPr id="7" name="吹き出し: 角を丸めた四角形 15">
          <a:extLst>
            <a:ext uri="{FF2B5EF4-FFF2-40B4-BE49-F238E27FC236}">
              <a16:creationId xmlns:a16="http://schemas.microsoft.com/office/drawing/2014/main" id="{00000000-0008-0000-1900-000007000000}"/>
            </a:ext>
          </a:extLst>
        </xdr:cNvPr>
        <xdr:cNvSpPr/>
      </xdr:nvSpPr>
      <xdr:spPr bwMode="auto">
        <a:xfrm>
          <a:off x="13766800" y="10451193"/>
          <a:ext cx="2739571" cy="265207"/>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5</xdr:col>
      <xdr:colOff>1546790</xdr:colOff>
      <xdr:row>23</xdr:row>
      <xdr:rowOff>180572</xdr:rowOff>
    </xdr:from>
    <xdr:ext cx="1967005" cy="522413"/>
    <xdr:sp macro="" textlink="">
      <xdr:nvSpPr>
        <xdr:cNvPr id="8" name="吹き出し: 角を丸めた四角形 14">
          <a:extLst>
            <a:ext uri="{FF2B5EF4-FFF2-40B4-BE49-F238E27FC236}">
              <a16:creationId xmlns:a16="http://schemas.microsoft.com/office/drawing/2014/main" id="{00000000-0008-0000-1900-000008000000}"/>
            </a:ext>
          </a:extLst>
        </xdr:cNvPr>
        <xdr:cNvSpPr/>
      </xdr:nvSpPr>
      <xdr:spPr bwMode="auto">
        <a:xfrm>
          <a:off x="4706849" y="6534307"/>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12</xdr:col>
      <xdr:colOff>1441182</xdr:colOff>
      <xdr:row>7</xdr:row>
      <xdr:rowOff>127000</xdr:rowOff>
    </xdr:from>
    <xdr:ext cx="904689" cy="268941"/>
    <xdr:sp macro="" textlink="">
      <xdr:nvSpPr>
        <xdr:cNvPr id="9" name="吹き出し: 角を丸めた四角形 13">
          <a:extLst>
            <a:ext uri="{FF2B5EF4-FFF2-40B4-BE49-F238E27FC236}">
              <a16:creationId xmlns:a16="http://schemas.microsoft.com/office/drawing/2014/main" id="{00000000-0008-0000-1900-000009000000}"/>
            </a:ext>
          </a:extLst>
        </xdr:cNvPr>
        <xdr:cNvSpPr/>
      </xdr:nvSpPr>
      <xdr:spPr bwMode="auto">
        <a:xfrm>
          <a:off x="12902932" y="1708150"/>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0</xdr:col>
      <xdr:colOff>0</xdr:colOff>
      <xdr:row>7</xdr:row>
      <xdr:rowOff>200504</xdr:rowOff>
    </xdr:from>
    <xdr:ext cx="3243729" cy="261206"/>
    <xdr:sp macro="" textlink="">
      <xdr:nvSpPr>
        <xdr:cNvPr id="10" name="吹き出し: 角を丸めた四角形 9">
          <a:extLst>
            <a:ext uri="{FF2B5EF4-FFF2-40B4-BE49-F238E27FC236}">
              <a16:creationId xmlns:a16="http://schemas.microsoft.com/office/drawing/2014/main" id="{00000000-0008-0000-1900-00000A000000}"/>
            </a:ext>
          </a:extLst>
        </xdr:cNvPr>
        <xdr:cNvSpPr/>
      </xdr:nvSpPr>
      <xdr:spPr bwMode="auto">
        <a:xfrm>
          <a:off x="0" y="1781654"/>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6</xdr:col>
      <xdr:colOff>1840917</xdr:colOff>
      <xdr:row>6</xdr:row>
      <xdr:rowOff>33203</xdr:rowOff>
    </xdr:from>
    <xdr:to>
      <xdr:col>7</xdr:col>
      <xdr:colOff>86093</xdr:colOff>
      <xdr:row>6</xdr:row>
      <xdr:rowOff>249203</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7460667" y="1322253"/>
          <a:ext cx="575626"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3</xdr:col>
      <xdr:colOff>597647</xdr:colOff>
      <xdr:row>9</xdr:row>
      <xdr:rowOff>186978</xdr:rowOff>
    </xdr:from>
    <xdr:to>
      <xdr:col>4</xdr:col>
      <xdr:colOff>366824</xdr:colOff>
      <xdr:row>10</xdr:row>
      <xdr:rowOff>111625</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1842247" y="2479328"/>
          <a:ext cx="575627"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3</xdr:col>
      <xdr:colOff>613975</xdr:colOff>
      <xdr:row>8</xdr:row>
      <xdr:rowOff>231588</xdr:rowOff>
    </xdr:from>
    <xdr:to>
      <xdr:col>4</xdr:col>
      <xdr:colOff>383152</xdr:colOff>
      <xdr:row>9</xdr:row>
      <xdr:rowOff>32970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1858575" y="2104838"/>
          <a:ext cx="575627"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5</xdr:col>
      <xdr:colOff>1434352</xdr:colOff>
      <xdr:row>8</xdr:row>
      <xdr:rowOff>351117</xdr:rowOff>
    </xdr:from>
    <xdr:to>
      <xdr:col>5</xdr:col>
      <xdr:colOff>2010352</xdr:colOff>
      <xdr:row>9</xdr:row>
      <xdr:rowOff>152499</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4596652" y="2224367"/>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6</xdr:col>
      <xdr:colOff>1571278</xdr:colOff>
      <xdr:row>8</xdr:row>
      <xdr:rowOff>351117</xdr:rowOff>
    </xdr:from>
    <xdr:to>
      <xdr:col>6</xdr:col>
      <xdr:colOff>2147278</xdr:colOff>
      <xdr:row>9</xdr:row>
      <xdr:rowOff>152499</xdr:rowOff>
    </xdr:to>
    <xdr:sp macro="" textlink="">
      <xdr:nvSpPr>
        <xdr:cNvPr id="15" name="テキスト ボックス 14">
          <a:extLst>
            <a:ext uri="{FF2B5EF4-FFF2-40B4-BE49-F238E27FC236}">
              <a16:creationId xmlns:a16="http://schemas.microsoft.com/office/drawing/2014/main" id="{00000000-0008-0000-1900-00000F000000}"/>
            </a:ext>
          </a:extLst>
        </xdr:cNvPr>
        <xdr:cNvSpPr txBox="1"/>
      </xdr:nvSpPr>
      <xdr:spPr>
        <a:xfrm>
          <a:off x="7191028" y="2224367"/>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358586</xdr:colOff>
      <xdr:row>8</xdr:row>
      <xdr:rowOff>328706</xdr:rowOff>
    </xdr:from>
    <xdr:to>
      <xdr:col>7</xdr:col>
      <xdr:colOff>934586</xdr:colOff>
      <xdr:row>9</xdr:row>
      <xdr:rowOff>130088</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8308786" y="2201956"/>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8</xdr:col>
      <xdr:colOff>134682</xdr:colOff>
      <xdr:row>8</xdr:row>
      <xdr:rowOff>328706</xdr:rowOff>
    </xdr:from>
    <xdr:to>
      <xdr:col>9</xdr:col>
      <xdr:colOff>212394</xdr:colOff>
      <xdr:row>9</xdr:row>
      <xdr:rowOff>130088</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9126282" y="2208306"/>
          <a:ext cx="585712"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9</xdr:col>
      <xdr:colOff>367765</xdr:colOff>
      <xdr:row>8</xdr:row>
      <xdr:rowOff>328706</xdr:rowOff>
    </xdr:from>
    <xdr:to>
      <xdr:col>10</xdr:col>
      <xdr:colOff>24883</xdr:colOff>
      <xdr:row>9</xdr:row>
      <xdr:rowOff>130088</xdr:rowOff>
    </xdr:to>
    <xdr:sp macro="" textlink="">
      <xdr:nvSpPr>
        <xdr:cNvPr id="19" name="テキスト ボックス 18">
          <a:extLst>
            <a:ext uri="{FF2B5EF4-FFF2-40B4-BE49-F238E27FC236}">
              <a16:creationId xmlns:a16="http://schemas.microsoft.com/office/drawing/2014/main" id="{00000000-0008-0000-1900-000013000000}"/>
            </a:ext>
          </a:extLst>
        </xdr:cNvPr>
        <xdr:cNvSpPr txBox="1"/>
      </xdr:nvSpPr>
      <xdr:spPr>
        <a:xfrm>
          <a:off x="9816565" y="2201956"/>
          <a:ext cx="577868"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13</xdr:col>
      <xdr:colOff>767871</xdr:colOff>
      <xdr:row>8</xdr:row>
      <xdr:rowOff>308164</xdr:rowOff>
    </xdr:from>
    <xdr:to>
      <xdr:col>14</xdr:col>
      <xdr:colOff>119228</xdr:colOff>
      <xdr:row>9</xdr:row>
      <xdr:rowOff>109546</xdr:rowOff>
    </xdr:to>
    <xdr:sp macro="" textlink="">
      <xdr:nvSpPr>
        <xdr:cNvPr id="20" name="テキスト ボックス 19">
          <a:extLst>
            <a:ext uri="{FF2B5EF4-FFF2-40B4-BE49-F238E27FC236}">
              <a16:creationId xmlns:a16="http://schemas.microsoft.com/office/drawing/2014/main" id="{00000000-0008-0000-1900-000014000000}"/>
            </a:ext>
          </a:extLst>
        </xdr:cNvPr>
        <xdr:cNvSpPr txBox="1"/>
      </xdr:nvSpPr>
      <xdr:spPr>
        <a:xfrm>
          <a:off x="13777900" y="2168340"/>
          <a:ext cx="5727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13</xdr:col>
      <xdr:colOff>817817</xdr:colOff>
      <xdr:row>10</xdr:row>
      <xdr:rowOff>183087</xdr:rowOff>
    </xdr:from>
    <xdr:to>
      <xdr:col>14</xdr:col>
      <xdr:colOff>169174</xdr:colOff>
      <xdr:row>11</xdr:row>
      <xdr:rowOff>99729</xdr:rowOff>
    </xdr:to>
    <xdr:sp macro="" textlink="">
      <xdr:nvSpPr>
        <xdr:cNvPr id="21" name="テキスト ボックス 20">
          <a:extLst>
            <a:ext uri="{FF2B5EF4-FFF2-40B4-BE49-F238E27FC236}">
              <a16:creationId xmlns:a16="http://schemas.microsoft.com/office/drawing/2014/main" id="{00000000-0008-0000-1900-000015000000}"/>
            </a:ext>
          </a:extLst>
        </xdr:cNvPr>
        <xdr:cNvSpPr txBox="1"/>
      </xdr:nvSpPr>
      <xdr:spPr>
        <a:xfrm>
          <a:off x="13827846" y="2749234"/>
          <a:ext cx="572799" cy="207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14</xdr:col>
      <xdr:colOff>458693</xdr:colOff>
      <xdr:row>8</xdr:row>
      <xdr:rowOff>308164</xdr:rowOff>
    </xdr:from>
    <xdr:to>
      <xdr:col>15</xdr:col>
      <xdr:colOff>123014</xdr:colOff>
      <xdr:row>9</xdr:row>
      <xdr:rowOff>102343</xdr:rowOff>
    </xdr:to>
    <xdr:sp macro="" textlink="">
      <xdr:nvSpPr>
        <xdr:cNvPr id="22" name="テキスト ボックス 21">
          <a:extLst>
            <a:ext uri="{FF2B5EF4-FFF2-40B4-BE49-F238E27FC236}">
              <a16:creationId xmlns:a16="http://schemas.microsoft.com/office/drawing/2014/main" id="{00000000-0008-0000-1900-000016000000}"/>
            </a:ext>
          </a:extLst>
        </xdr:cNvPr>
        <xdr:cNvSpPr txBox="1"/>
      </xdr:nvSpPr>
      <xdr:spPr>
        <a:xfrm>
          <a:off x="14690164" y="2168340"/>
          <a:ext cx="571997" cy="208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14</xdr:col>
      <xdr:colOff>495033</xdr:colOff>
      <xdr:row>10</xdr:row>
      <xdr:rowOff>183087</xdr:rowOff>
    </xdr:from>
    <xdr:to>
      <xdr:col>15</xdr:col>
      <xdr:colOff>159354</xdr:colOff>
      <xdr:row>11</xdr:row>
      <xdr:rowOff>99729</xdr:rowOff>
    </xdr:to>
    <xdr:sp macro="" textlink="">
      <xdr:nvSpPr>
        <xdr:cNvPr id="23" name="テキスト ボックス 22">
          <a:extLst>
            <a:ext uri="{FF2B5EF4-FFF2-40B4-BE49-F238E27FC236}">
              <a16:creationId xmlns:a16="http://schemas.microsoft.com/office/drawing/2014/main" id="{00000000-0008-0000-1900-000017000000}"/>
            </a:ext>
          </a:extLst>
        </xdr:cNvPr>
        <xdr:cNvSpPr txBox="1"/>
      </xdr:nvSpPr>
      <xdr:spPr>
        <a:xfrm>
          <a:off x="14726504" y="2749234"/>
          <a:ext cx="571997" cy="207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10</xdr:col>
      <xdr:colOff>294340</xdr:colOff>
      <xdr:row>8</xdr:row>
      <xdr:rowOff>308164</xdr:rowOff>
    </xdr:from>
    <xdr:to>
      <xdr:col>10</xdr:col>
      <xdr:colOff>911088</xdr:colOff>
      <xdr:row>9</xdr:row>
      <xdr:rowOff>102343</xdr:rowOff>
    </xdr:to>
    <xdr:sp macro="" textlink="">
      <xdr:nvSpPr>
        <xdr:cNvPr id="24" name="テキスト ボックス 23">
          <a:extLst>
            <a:ext uri="{FF2B5EF4-FFF2-40B4-BE49-F238E27FC236}">
              <a16:creationId xmlns:a16="http://schemas.microsoft.com/office/drawing/2014/main" id="{00000000-0008-0000-1900-000018000000}"/>
            </a:ext>
          </a:extLst>
        </xdr:cNvPr>
        <xdr:cNvSpPr txBox="1"/>
      </xdr:nvSpPr>
      <xdr:spPr>
        <a:xfrm>
          <a:off x="10705579" y="2213164"/>
          <a:ext cx="616748" cy="216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11</xdr:col>
      <xdr:colOff>589232</xdr:colOff>
      <xdr:row>8</xdr:row>
      <xdr:rowOff>308164</xdr:rowOff>
    </xdr:from>
    <xdr:to>
      <xdr:col>12</xdr:col>
      <xdr:colOff>389625</xdr:colOff>
      <xdr:row>9</xdr:row>
      <xdr:rowOff>102343</xdr:rowOff>
    </xdr:to>
    <xdr:sp macro="" textlink="">
      <xdr:nvSpPr>
        <xdr:cNvPr id="25" name="テキスト ボックス 24">
          <a:extLst>
            <a:ext uri="{FF2B5EF4-FFF2-40B4-BE49-F238E27FC236}">
              <a16:creationId xmlns:a16="http://schemas.microsoft.com/office/drawing/2014/main" id="{00000000-0008-0000-1900-000019000000}"/>
            </a:ext>
          </a:extLst>
        </xdr:cNvPr>
        <xdr:cNvSpPr txBox="1"/>
      </xdr:nvSpPr>
      <xdr:spPr>
        <a:xfrm>
          <a:off x="16501585" y="2168340"/>
          <a:ext cx="573599" cy="208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11</xdr:col>
      <xdr:colOff>552824</xdr:colOff>
      <xdr:row>10</xdr:row>
      <xdr:rowOff>183087</xdr:rowOff>
    </xdr:from>
    <xdr:to>
      <xdr:col>12</xdr:col>
      <xdr:colOff>353217</xdr:colOff>
      <xdr:row>11</xdr:row>
      <xdr:rowOff>99729</xdr:rowOff>
    </xdr:to>
    <xdr:sp macro="" textlink="">
      <xdr:nvSpPr>
        <xdr:cNvPr id="26" name="テキスト ボックス 25">
          <a:extLst>
            <a:ext uri="{FF2B5EF4-FFF2-40B4-BE49-F238E27FC236}">
              <a16:creationId xmlns:a16="http://schemas.microsoft.com/office/drawing/2014/main" id="{00000000-0008-0000-1900-00001A000000}"/>
            </a:ext>
          </a:extLst>
        </xdr:cNvPr>
        <xdr:cNvSpPr txBox="1"/>
      </xdr:nvSpPr>
      <xdr:spPr>
        <a:xfrm>
          <a:off x="16465177" y="2749234"/>
          <a:ext cx="573599" cy="207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xdr:txBody>
    </xdr:sp>
    <xdr:clientData/>
  </xdr:twoCellAnchor>
  <xdr:twoCellAnchor>
    <xdr:from>
      <xdr:col>4</xdr:col>
      <xdr:colOff>747059</xdr:colOff>
      <xdr:row>9</xdr:row>
      <xdr:rowOff>228064</xdr:rowOff>
    </xdr:from>
    <xdr:to>
      <xdr:col>5</xdr:col>
      <xdr:colOff>213676</xdr:colOff>
      <xdr:row>10</xdr:row>
      <xdr:rowOff>152711</xdr:rowOff>
    </xdr:to>
    <xdr:sp macro="" textlink="">
      <xdr:nvSpPr>
        <xdr:cNvPr id="27" name="テキスト ボックス 26">
          <a:extLst>
            <a:ext uri="{FF2B5EF4-FFF2-40B4-BE49-F238E27FC236}">
              <a16:creationId xmlns:a16="http://schemas.microsoft.com/office/drawing/2014/main" id="{00000000-0008-0000-1900-00001B000000}"/>
            </a:ext>
          </a:extLst>
        </xdr:cNvPr>
        <xdr:cNvSpPr txBox="1"/>
      </xdr:nvSpPr>
      <xdr:spPr>
        <a:xfrm>
          <a:off x="2798109" y="2520414"/>
          <a:ext cx="577867"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4</xdr:col>
      <xdr:colOff>749780</xdr:colOff>
      <xdr:row>8</xdr:row>
      <xdr:rowOff>414793</xdr:rowOff>
    </xdr:from>
    <xdr:to>
      <xdr:col>5</xdr:col>
      <xdr:colOff>216397</xdr:colOff>
      <xdr:row>9</xdr:row>
      <xdr:rowOff>216175</xdr:rowOff>
    </xdr:to>
    <xdr:sp macro="" textlink="">
      <xdr:nvSpPr>
        <xdr:cNvPr id="28" name="テキスト ボックス 27">
          <a:extLst>
            <a:ext uri="{FF2B5EF4-FFF2-40B4-BE49-F238E27FC236}">
              <a16:creationId xmlns:a16="http://schemas.microsoft.com/office/drawing/2014/main" id="{00000000-0008-0000-1900-00001C000000}"/>
            </a:ext>
          </a:extLst>
        </xdr:cNvPr>
        <xdr:cNvSpPr txBox="1"/>
      </xdr:nvSpPr>
      <xdr:spPr>
        <a:xfrm>
          <a:off x="2800830" y="2288043"/>
          <a:ext cx="577867"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5</xdr:col>
      <xdr:colOff>1972234</xdr:colOff>
      <xdr:row>4</xdr:row>
      <xdr:rowOff>156882</xdr:rowOff>
    </xdr:from>
    <xdr:to>
      <xdr:col>6</xdr:col>
      <xdr:colOff>94146</xdr:colOff>
      <xdr:row>5</xdr:row>
      <xdr:rowOff>81529</xdr:rowOff>
    </xdr:to>
    <xdr:sp macro="" textlink="">
      <xdr:nvSpPr>
        <xdr:cNvPr id="29" name="テキスト ボックス 28">
          <a:extLst>
            <a:ext uri="{FF2B5EF4-FFF2-40B4-BE49-F238E27FC236}">
              <a16:creationId xmlns:a16="http://schemas.microsoft.com/office/drawing/2014/main" id="{00000000-0008-0000-1900-00001D000000}"/>
            </a:ext>
          </a:extLst>
        </xdr:cNvPr>
        <xdr:cNvSpPr txBox="1"/>
      </xdr:nvSpPr>
      <xdr:spPr>
        <a:xfrm>
          <a:off x="5134534" y="861732"/>
          <a:ext cx="579362"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xdr:col>
      <xdr:colOff>156884</xdr:colOff>
      <xdr:row>6</xdr:row>
      <xdr:rowOff>78442</xdr:rowOff>
    </xdr:from>
    <xdr:to>
      <xdr:col>1</xdr:col>
      <xdr:colOff>732884</xdr:colOff>
      <xdr:row>7</xdr:row>
      <xdr:rowOff>3089</xdr:rowOff>
    </xdr:to>
    <xdr:sp macro="" textlink="">
      <xdr:nvSpPr>
        <xdr:cNvPr id="30" name="テキスト ボックス 29">
          <a:extLst>
            <a:ext uri="{FF2B5EF4-FFF2-40B4-BE49-F238E27FC236}">
              <a16:creationId xmlns:a16="http://schemas.microsoft.com/office/drawing/2014/main" id="{00000000-0008-0000-1900-00001E000000}"/>
            </a:ext>
          </a:extLst>
        </xdr:cNvPr>
        <xdr:cNvSpPr txBox="1"/>
      </xdr:nvSpPr>
      <xdr:spPr>
        <a:xfrm>
          <a:off x="156884" y="1367492"/>
          <a:ext cx="576000" cy="21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oneCellAnchor>
    <xdr:from>
      <xdr:col>10</xdr:col>
      <xdr:colOff>241300</xdr:colOff>
      <xdr:row>2</xdr:row>
      <xdr:rowOff>219528</xdr:rowOff>
    </xdr:from>
    <xdr:ext cx="4495795" cy="359073"/>
    <xdr:sp macro="" textlink="">
      <xdr:nvSpPr>
        <xdr:cNvPr id="31" name="吹き出し: 線 2">
          <a:extLst>
            <a:ext uri="{FF2B5EF4-FFF2-40B4-BE49-F238E27FC236}">
              <a16:creationId xmlns:a16="http://schemas.microsoft.com/office/drawing/2014/main" id="{00000000-0008-0000-1900-00001F000000}"/>
            </a:ext>
          </a:extLst>
        </xdr:cNvPr>
        <xdr:cNvSpPr/>
      </xdr:nvSpPr>
      <xdr:spPr>
        <a:xfrm flipH="1">
          <a:off x="10668000" y="346528"/>
          <a:ext cx="4495795" cy="359073"/>
        </a:xfrm>
        <a:prstGeom prst="borderCallout1">
          <a:avLst>
            <a:gd name="adj1" fmla="val 64093"/>
            <a:gd name="adj2" fmla="val 100223"/>
            <a:gd name="adj3" fmla="val 591584"/>
            <a:gd name="adj4" fmla="val 144228"/>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1102176</xdr:colOff>
      <xdr:row>8</xdr:row>
      <xdr:rowOff>308164</xdr:rowOff>
    </xdr:from>
    <xdr:to>
      <xdr:col>13</xdr:col>
      <xdr:colOff>129649</xdr:colOff>
      <xdr:row>9</xdr:row>
      <xdr:rowOff>109546</xdr:rowOff>
    </xdr:to>
    <xdr:sp macro="" textlink="">
      <xdr:nvSpPr>
        <xdr:cNvPr id="32" name="テキスト ボックス 31">
          <a:extLst>
            <a:ext uri="{FF2B5EF4-FFF2-40B4-BE49-F238E27FC236}">
              <a16:creationId xmlns:a16="http://schemas.microsoft.com/office/drawing/2014/main" id="{00000000-0008-0000-1900-000020000000}"/>
            </a:ext>
          </a:extLst>
        </xdr:cNvPr>
        <xdr:cNvSpPr txBox="1"/>
      </xdr:nvSpPr>
      <xdr:spPr>
        <a:xfrm>
          <a:off x="12565794" y="2168340"/>
          <a:ext cx="57388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X1438</a:t>
          </a:r>
          <a:endParaRPr kumimoji="1" lang="ja-JP" altLang="en-US" sz="1100">
            <a:solidFill>
              <a:srgbClr val="0070C0"/>
            </a:solidFill>
          </a:endParaRPr>
        </a:p>
      </xdr:txBody>
    </xdr:sp>
    <xdr:clientData/>
  </xdr:twoCellAnchor>
  <xdr:twoCellAnchor>
    <xdr:from>
      <xdr:col>12</xdr:col>
      <xdr:colOff>1135793</xdr:colOff>
      <xdr:row>10</xdr:row>
      <xdr:rowOff>183087</xdr:rowOff>
    </xdr:from>
    <xdr:to>
      <xdr:col>13</xdr:col>
      <xdr:colOff>163266</xdr:colOff>
      <xdr:row>11</xdr:row>
      <xdr:rowOff>99730</xdr:rowOff>
    </xdr:to>
    <xdr:sp macro="" textlink="">
      <xdr:nvSpPr>
        <xdr:cNvPr id="33" name="テキスト ボックス 32">
          <a:extLst>
            <a:ext uri="{FF2B5EF4-FFF2-40B4-BE49-F238E27FC236}">
              <a16:creationId xmlns:a16="http://schemas.microsoft.com/office/drawing/2014/main" id="{00000000-0008-0000-1900-000021000000}"/>
            </a:ext>
          </a:extLst>
        </xdr:cNvPr>
        <xdr:cNvSpPr txBox="1"/>
      </xdr:nvSpPr>
      <xdr:spPr>
        <a:xfrm>
          <a:off x="12599411" y="2749234"/>
          <a:ext cx="573884" cy="2079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X1439</a:t>
          </a:r>
        </a:p>
      </xdr:txBody>
    </xdr:sp>
    <xdr:clientData/>
  </xdr:twoCellAnchor>
  <xdr:oneCellAnchor>
    <xdr:from>
      <xdr:col>14</xdr:col>
      <xdr:colOff>695325</xdr:colOff>
      <xdr:row>7</xdr:row>
      <xdr:rowOff>180975</xdr:rowOff>
    </xdr:from>
    <xdr:ext cx="904689" cy="268941"/>
    <xdr:sp macro="" textlink="">
      <xdr:nvSpPr>
        <xdr:cNvPr id="35" name="吹き出し: 角を丸めた四角形 13">
          <a:extLst>
            <a:ext uri="{FF2B5EF4-FFF2-40B4-BE49-F238E27FC236}">
              <a16:creationId xmlns:a16="http://schemas.microsoft.com/office/drawing/2014/main" id="{00000000-0008-0000-1900-000023000000}"/>
            </a:ext>
          </a:extLst>
        </xdr:cNvPr>
        <xdr:cNvSpPr/>
      </xdr:nvSpPr>
      <xdr:spPr bwMode="auto">
        <a:xfrm>
          <a:off x="14919325" y="1762125"/>
          <a:ext cx="904689" cy="268941"/>
        </a:xfrm>
        <a:prstGeom prst="wedgeRoundRectCallout">
          <a:avLst>
            <a:gd name="adj1" fmla="val 9505"/>
            <a:gd name="adj2" fmla="val 14696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4</xdr:col>
      <xdr:colOff>406702</xdr:colOff>
      <xdr:row>8</xdr:row>
      <xdr:rowOff>149680</xdr:rowOff>
    </xdr:from>
    <xdr:ext cx="904689" cy="268941"/>
    <xdr:sp macro="" textlink="">
      <xdr:nvSpPr>
        <xdr:cNvPr id="36" name="吹き出し: 角を丸めた四角形 13">
          <a:extLst>
            <a:ext uri="{FF2B5EF4-FFF2-40B4-BE49-F238E27FC236}">
              <a16:creationId xmlns:a16="http://schemas.microsoft.com/office/drawing/2014/main" id="{00000000-0008-0000-1900-000024000000}"/>
            </a:ext>
          </a:extLst>
        </xdr:cNvPr>
        <xdr:cNvSpPr/>
      </xdr:nvSpPr>
      <xdr:spPr bwMode="auto">
        <a:xfrm>
          <a:off x="2457752" y="2022930"/>
          <a:ext cx="904689" cy="268941"/>
        </a:xfrm>
        <a:prstGeom prst="wedgeRoundRectCallout">
          <a:avLst>
            <a:gd name="adj1" fmla="val -12554"/>
            <a:gd name="adj2" fmla="val 9524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2</xdr:col>
      <xdr:colOff>410615</xdr:colOff>
      <xdr:row>8</xdr:row>
      <xdr:rowOff>179293</xdr:rowOff>
    </xdr:from>
    <xdr:to>
      <xdr:col>4</xdr:col>
      <xdr:colOff>104309</xdr:colOff>
      <xdr:row>36</xdr:row>
      <xdr:rowOff>283881</xdr:rowOff>
    </xdr:to>
    <xdr:sp macro="" textlink="">
      <xdr:nvSpPr>
        <xdr:cNvPr id="39" name="正方形/長方形 38">
          <a:extLst>
            <a:ext uri="{FF2B5EF4-FFF2-40B4-BE49-F238E27FC236}">
              <a16:creationId xmlns:a16="http://schemas.microsoft.com/office/drawing/2014/main" id="{00000000-0008-0000-1900-000027000000}"/>
            </a:ext>
          </a:extLst>
        </xdr:cNvPr>
        <xdr:cNvSpPr/>
      </xdr:nvSpPr>
      <xdr:spPr>
        <a:xfrm>
          <a:off x="1227044" y="2084293"/>
          <a:ext cx="945551" cy="8609052"/>
        </a:xfrm>
        <a:prstGeom prst="rect">
          <a:avLst/>
        </a:prstGeom>
        <a:noFill/>
        <a:ln w="28575">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solidFill>
              <a:sysClr val="windowText" lastClr="000000"/>
            </a:solidFill>
          </a:endParaRPr>
        </a:p>
      </xdr:txBody>
    </xdr:sp>
    <xdr:clientData/>
  </xdr:twoCellAnchor>
  <xdr:oneCellAnchor>
    <xdr:from>
      <xdr:col>5</xdr:col>
      <xdr:colOff>1191650</xdr:colOff>
      <xdr:row>30</xdr:row>
      <xdr:rowOff>53043</xdr:rowOff>
    </xdr:from>
    <xdr:ext cx="3824849" cy="1293046"/>
    <xdr:sp macro="" textlink="">
      <xdr:nvSpPr>
        <xdr:cNvPr id="40" name="吹き出し: 線 2">
          <a:extLst>
            <a:ext uri="{FF2B5EF4-FFF2-40B4-BE49-F238E27FC236}">
              <a16:creationId xmlns:a16="http://schemas.microsoft.com/office/drawing/2014/main" id="{00000000-0008-0000-1900-000028000000}"/>
            </a:ext>
          </a:extLst>
        </xdr:cNvPr>
        <xdr:cNvSpPr/>
      </xdr:nvSpPr>
      <xdr:spPr>
        <a:xfrm flipH="1">
          <a:off x="4379350" y="8485843"/>
          <a:ext cx="3824849" cy="1293046"/>
        </a:xfrm>
        <a:prstGeom prst="borderCallout1">
          <a:avLst>
            <a:gd name="adj1" fmla="val 52264"/>
            <a:gd name="adj2" fmla="val 100423"/>
            <a:gd name="adj3" fmla="val -97973"/>
            <a:gd name="adj4" fmla="val 160260"/>
          </a:avLst>
        </a:prstGeom>
        <a:solidFill>
          <a:schemeClr val="bg1"/>
        </a:solidFill>
        <a:ln w="25400">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a:solidFill>
                <a:srgbClr val="0070C0"/>
              </a:solidFill>
              <a:latin typeface="ＭＳ Ｐゴシック" panose="020B0600070205080204" pitchFamily="50" charset="-128"/>
              <a:ea typeface="ＭＳ Ｐゴシック" panose="020B0600070205080204" pitchFamily="50" charset="-128"/>
            </a:rPr>
            <a:t>点線枠の</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管理番号</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入出庫区分</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が左端にあるレイアウトは</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､2020</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年</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8</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月実施の実証実験においてこのレイアウトで行い</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またレンタル･リース会社も継続して利用しているため</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参考に提示する</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a:t>
          </a:r>
        </a:p>
        <a:p>
          <a:pPr algn="l"/>
          <a:r>
            <a:rPr kumimoji="1" lang="en-US" altLang="ja-JP" sz="1200" b="0">
              <a:solidFill>
                <a:srgbClr val="0070C0"/>
              </a:solidFill>
              <a:latin typeface="ＭＳ Ｐゴシック" panose="020B0600070205080204" pitchFamily="50" charset="-128"/>
              <a:ea typeface="ＭＳ Ｐゴシック" panose="020B0600070205080204" pitchFamily="50" charset="-128"/>
            </a:rPr>
            <a:t>2020</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年</a:t>
          </a:r>
          <a:r>
            <a:rPr kumimoji="1" lang="en-US" altLang="ja-JP" sz="1200" b="0">
              <a:solidFill>
                <a:srgbClr val="0070C0"/>
              </a:solidFill>
              <a:latin typeface="ＭＳ Ｐゴシック" panose="020B0600070205080204" pitchFamily="50" charset="-128"/>
              <a:ea typeface="ＭＳ Ｐゴシック" panose="020B0600070205080204" pitchFamily="50" charset="-128"/>
            </a:rPr>
            <a:t>8</a:t>
          </a:r>
          <a:r>
            <a:rPr kumimoji="1" lang="ja-JP" altLang="en-US" sz="1200" b="0">
              <a:solidFill>
                <a:srgbClr val="0070C0"/>
              </a:solidFill>
              <a:latin typeface="ＭＳ Ｐゴシック" panose="020B0600070205080204" pitchFamily="50" charset="-128"/>
              <a:ea typeface="ＭＳ Ｐゴシック" panose="020B0600070205080204" pitchFamily="50" charset="-128"/>
            </a:rPr>
            <a:t>月実施の実証実験：レンタル･リース品を対象とした工事請負契約外取引メッセージの実証実験</a:t>
          </a:r>
          <a:endParaRPr kumimoji="1" lang="ja-JP" altLang="en-US" sz="1200" b="0">
            <a:solidFill>
              <a:srgbClr val="0070C0"/>
            </a:solidFill>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523875</xdr:colOff>
      <xdr:row>10</xdr:row>
      <xdr:rowOff>47625</xdr:rowOff>
    </xdr:from>
    <xdr:to>
      <xdr:col>16</xdr:col>
      <xdr:colOff>321546</xdr:colOff>
      <xdr:row>10</xdr:row>
      <xdr:rowOff>259542</xdr:rowOff>
    </xdr:to>
    <xdr:sp macro="" textlink="">
      <xdr:nvSpPr>
        <xdr:cNvPr id="37" name="テキスト ボックス 36">
          <a:extLst>
            <a:ext uri="{FF2B5EF4-FFF2-40B4-BE49-F238E27FC236}">
              <a16:creationId xmlns:a16="http://schemas.microsoft.com/office/drawing/2014/main" id="{00000000-0008-0000-1900-000025000000}"/>
            </a:ext>
          </a:extLst>
        </xdr:cNvPr>
        <xdr:cNvSpPr txBox="1"/>
      </xdr:nvSpPr>
      <xdr:spPr>
        <a:xfrm>
          <a:off x="16449675" y="2647950"/>
          <a:ext cx="569196"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twoCellAnchor>
    <xdr:from>
      <xdr:col>15</xdr:col>
      <xdr:colOff>504825</xdr:colOff>
      <xdr:row>8</xdr:row>
      <xdr:rowOff>352425</xdr:rowOff>
    </xdr:from>
    <xdr:to>
      <xdr:col>16</xdr:col>
      <xdr:colOff>302496</xdr:colOff>
      <xdr:row>9</xdr:row>
      <xdr:rowOff>145242</xdr:rowOff>
    </xdr:to>
    <xdr:sp macro="" textlink="">
      <xdr:nvSpPr>
        <xdr:cNvPr id="38" name="テキスト ボックス 37">
          <a:extLst>
            <a:ext uri="{FF2B5EF4-FFF2-40B4-BE49-F238E27FC236}">
              <a16:creationId xmlns:a16="http://schemas.microsoft.com/office/drawing/2014/main" id="{00000000-0008-0000-1900-000026000000}"/>
            </a:ext>
          </a:extLst>
        </xdr:cNvPr>
        <xdr:cNvSpPr txBox="1"/>
      </xdr:nvSpPr>
      <xdr:spPr>
        <a:xfrm>
          <a:off x="16430625" y="2238375"/>
          <a:ext cx="569196"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27</xdr:col>
      <xdr:colOff>25400</xdr:colOff>
      <xdr:row>0</xdr:row>
      <xdr:rowOff>66114</xdr:rowOff>
    </xdr:from>
    <xdr:ext cx="3301859" cy="761253"/>
    <xdr:sp macro="" textlink="">
      <xdr:nvSpPr>
        <xdr:cNvPr id="35" name="四角形: 角を丸くする 11">
          <a:extLst>
            <a:ext uri="{FF2B5EF4-FFF2-40B4-BE49-F238E27FC236}">
              <a16:creationId xmlns:a16="http://schemas.microsoft.com/office/drawing/2014/main" id="{00000000-0008-0000-1B00-000023000000}"/>
            </a:ext>
          </a:extLst>
        </xdr:cNvPr>
        <xdr:cNvSpPr/>
      </xdr:nvSpPr>
      <xdr:spPr>
        <a:xfrm>
          <a:off x="12280900" y="66114"/>
          <a:ext cx="3299244" cy="765735"/>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twoCellAnchor>
    <xdr:from>
      <xdr:col>29</xdr:col>
      <xdr:colOff>46968</xdr:colOff>
      <xdr:row>5</xdr:row>
      <xdr:rowOff>51306</xdr:rowOff>
    </xdr:from>
    <xdr:to>
      <xdr:col>31</xdr:col>
      <xdr:colOff>103745</xdr:colOff>
      <xdr:row>6</xdr:row>
      <xdr:rowOff>145183</xdr:rowOff>
    </xdr:to>
    <xdr:sp macro="" textlink="">
      <xdr:nvSpPr>
        <xdr:cNvPr id="53" name="吹き出し: 角を丸めた四角形 13">
          <a:extLst>
            <a:ext uri="{FF2B5EF4-FFF2-40B4-BE49-F238E27FC236}">
              <a16:creationId xmlns:a16="http://schemas.microsoft.com/office/drawing/2014/main" id="{00000000-0008-0000-1B00-000035000000}"/>
            </a:ext>
          </a:extLst>
        </xdr:cNvPr>
        <xdr:cNvSpPr/>
      </xdr:nvSpPr>
      <xdr:spPr bwMode="auto">
        <a:xfrm>
          <a:off x="13777909" y="1351188"/>
          <a:ext cx="908424" cy="325466"/>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oneCellAnchor>
    <xdr:from>
      <xdr:col>27</xdr:col>
      <xdr:colOff>228415</xdr:colOff>
      <xdr:row>26</xdr:row>
      <xdr:rowOff>92044</xdr:rowOff>
    </xdr:from>
    <xdr:ext cx="1838697" cy="1044825"/>
    <xdr:sp macro="" textlink="">
      <xdr:nvSpPr>
        <xdr:cNvPr id="80" name="吹き出し: 角を丸めた四角形 15">
          <a:extLst>
            <a:ext uri="{FF2B5EF4-FFF2-40B4-BE49-F238E27FC236}">
              <a16:creationId xmlns:a16="http://schemas.microsoft.com/office/drawing/2014/main" id="{00000000-0008-0000-1B00-000050000000}"/>
            </a:ext>
          </a:extLst>
        </xdr:cNvPr>
        <xdr:cNvSpPr/>
      </xdr:nvSpPr>
      <xdr:spPr bwMode="auto">
        <a:xfrm>
          <a:off x="12950827" y="6255279"/>
          <a:ext cx="1838697" cy="1044825"/>
        </a:xfrm>
        <a:prstGeom prst="wedgeRoundRectCallout">
          <a:avLst>
            <a:gd name="adj1" fmla="val -56019"/>
            <a:gd name="adj2" fmla="val -79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oneCellAnchor>
  <xdr:oneCellAnchor>
    <xdr:from>
      <xdr:col>5</xdr:col>
      <xdr:colOff>364565</xdr:colOff>
      <xdr:row>6</xdr:row>
      <xdr:rowOff>44956</xdr:rowOff>
    </xdr:from>
    <xdr:ext cx="2974788" cy="261206"/>
    <xdr:sp macro="" textlink="">
      <xdr:nvSpPr>
        <xdr:cNvPr id="87" name="吹き出し: 角を丸めた四角形 17">
          <a:extLst>
            <a:ext uri="{FF2B5EF4-FFF2-40B4-BE49-F238E27FC236}">
              <a16:creationId xmlns:a16="http://schemas.microsoft.com/office/drawing/2014/main" id="{00000000-0008-0000-1B00-000057000000}"/>
            </a:ext>
          </a:extLst>
        </xdr:cNvPr>
        <xdr:cNvSpPr/>
      </xdr:nvSpPr>
      <xdr:spPr bwMode="auto">
        <a:xfrm>
          <a:off x="3106271" y="1576427"/>
          <a:ext cx="2974788" cy="261206"/>
        </a:xfrm>
        <a:prstGeom prst="wedgeRoundRectCallout">
          <a:avLst>
            <a:gd name="adj1" fmla="val -58510"/>
            <a:gd name="adj2" fmla="val 2375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26</xdr:col>
      <xdr:colOff>196291</xdr:colOff>
      <xdr:row>36</xdr:row>
      <xdr:rowOff>135648</xdr:rowOff>
    </xdr:from>
    <xdr:ext cx="2600696" cy="522413"/>
    <xdr:sp macro="" textlink="">
      <xdr:nvSpPr>
        <xdr:cNvPr id="16" name="吹き出し: 角を丸めた四角形 15">
          <a:extLst>
            <a:ext uri="{FF2B5EF4-FFF2-40B4-BE49-F238E27FC236}">
              <a16:creationId xmlns:a16="http://schemas.microsoft.com/office/drawing/2014/main" id="{00000000-0008-0000-1B00-000010000000}"/>
            </a:ext>
          </a:extLst>
        </xdr:cNvPr>
        <xdr:cNvSpPr/>
      </xdr:nvSpPr>
      <xdr:spPr bwMode="auto">
        <a:xfrm>
          <a:off x="12483541" y="8517648"/>
          <a:ext cx="2600696" cy="522413"/>
        </a:xfrm>
        <a:prstGeom prst="wedgeRoundRectCallout">
          <a:avLst>
            <a:gd name="adj1" fmla="val -45196"/>
            <a:gd name="adj2" fmla="val -13105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⑤税率ごとに区分した</a:t>
          </a:r>
          <a:r>
            <a:rPr lang="en-US" altLang="ja-JP" sz="1100">
              <a:solidFill>
                <a:srgbClr val="FF0000"/>
              </a:solidFill>
              <a:effectLst/>
              <a:latin typeface="+mn-lt"/>
              <a:ea typeface="+mn-ea"/>
              <a:cs typeface="+mn-cs"/>
            </a:rPr>
            <a:t>CI-NET</a:t>
          </a:r>
          <a:r>
            <a:rPr lang="ja-JP" altLang="en-US" sz="1100">
              <a:solidFill>
                <a:srgbClr val="FF0000"/>
              </a:solidFill>
              <a:effectLst/>
              <a:latin typeface="+mn-lt"/>
              <a:ea typeface="+mn-ea"/>
              <a:cs typeface="+mn-cs"/>
            </a:rPr>
            <a:t>データ項目</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累積額</a:t>
          </a:r>
          <a:r>
            <a:rPr lang="en-US" altLang="ja-JP" sz="1100">
              <a:solidFill>
                <a:srgbClr val="FF0000"/>
              </a:solidFill>
              <a:effectLst/>
              <a:latin typeface="+mn-lt"/>
              <a:ea typeface="+mn-ea"/>
              <a:cs typeface="+mn-cs"/>
            </a:rPr>
            <a:t>｣</a:t>
          </a:r>
          <a:endParaRPr lang="ja-JP" altLang="ja-JP" sz="1100">
            <a:solidFill>
              <a:srgbClr val="FF0000"/>
            </a:solidFill>
            <a:effectLst/>
            <a:latin typeface="+mn-lt"/>
            <a:ea typeface="+mn-ea"/>
            <a:cs typeface="+mn-cs"/>
          </a:endParaRPr>
        </a:p>
      </xdr:txBody>
    </xdr:sp>
    <xdr:clientData/>
  </xdr:oneCellAnchor>
  <xdr:oneCellAnchor>
    <xdr:from>
      <xdr:col>10</xdr:col>
      <xdr:colOff>0</xdr:colOff>
      <xdr:row>29</xdr:row>
      <xdr:rowOff>111118</xdr:rowOff>
    </xdr:from>
    <xdr:ext cx="5598832" cy="2452234"/>
    <xdr:sp macro="" textlink="">
      <xdr:nvSpPr>
        <xdr:cNvPr id="17" name="吹き出し: 角を丸めた四角形 15">
          <a:extLst>
            <a:ext uri="{FF2B5EF4-FFF2-40B4-BE49-F238E27FC236}">
              <a16:creationId xmlns:a16="http://schemas.microsoft.com/office/drawing/2014/main" id="{00000000-0008-0000-1B00-000011000000}"/>
            </a:ext>
          </a:extLst>
        </xdr:cNvPr>
        <xdr:cNvSpPr/>
      </xdr:nvSpPr>
      <xdr:spPr bwMode="auto">
        <a:xfrm>
          <a:off x="4870824" y="6969118"/>
          <a:ext cx="5598832" cy="2452234"/>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spAutoFit/>
        </a:bodyPr>
        <a:lstStyle/>
        <a:p>
          <a:pPr lvl="0"/>
          <a:r>
            <a:rPr lang="ja-JP" altLang="en-US" sz="1100">
              <a:solidFill>
                <a:sysClr val="windowText" lastClr="000000"/>
              </a:solidFill>
              <a:effectLst/>
              <a:latin typeface="+mn-lt"/>
              <a:ea typeface="+mn-ea"/>
              <a:cs typeface="+mn-cs"/>
            </a:rPr>
            <a:t>左記は④⑤の補足である。左記の記載にて適格請求書の要件を満たす必要がある。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pPr lvl="0"/>
          <a:r>
            <a:rPr lang="ja-JP" altLang="en-US" sz="1100">
              <a:solidFill>
                <a:sysClr val="windowText" lastClr="000000"/>
              </a:solidFill>
              <a:effectLst/>
              <a:latin typeface="+mn-lt"/>
              <a:ea typeface="+mn-ea"/>
              <a:cs typeface="+mn-cs"/>
            </a:rPr>
            <a:t>③取引内容（軽減税率の対象品目である旨）</a:t>
          </a:r>
          <a:r>
            <a:rPr lang="en-US" altLang="ja-JP" sz="1100">
              <a:solidFill>
                <a:sysClr val="windowText" lastClr="000000"/>
              </a:solidFill>
              <a:effectLst/>
              <a:latin typeface="+mn-lt"/>
              <a:ea typeface="+mn-ea"/>
              <a:cs typeface="+mn-cs"/>
            </a:rPr>
            <a:t>  ⇒  X59 </a:t>
          </a:r>
          <a:r>
            <a:rPr lang="ja-JP" altLang="en-US" sz="1100">
              <a:solidFill>
                <a:sysClr val="windowText" lastClr="000000"/>
              </a:solidFill>
              <a:effectLst/>
              <a:latin typeface="+mn-lt"/>
              <a:ea typeface="+mn-ea"/>
              <a:cs typeface="+mn-cs"/>
            </a:rPr>
            <a:t>課税分類コード</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en-US" altLang="ja-JP" sz="1100">
              <a:effectLst/>
              <a:latin typeface="+mn-lt"/>
              <a:ea typeface="+mn-ea"/>
              <a:cs typeface="+mn-cs"/>
            </a:rPr>
            <a:t>X57</a:t>
          </a:r>
          <a:r>
            <a:rPr lang="ja-JP" altLang="ja-JP" sz="1100">
              <a:effectLst/>
              <a:latin typeface="+mn-lt"/>
              <a:ea typeface="+mn-ea"/>
              <a:cs typeface="+mn-cs"/>
            </a:rPr>
            <a:t>消費税コード　に従う）</a:t>
          </a:r>
          <a:endParaRPr lang="ja-JP" altLang="ja-JP">
            <a:effectLst/>
          </a:endParaRPr>
        </a:p>
        <a:p>
          <a:pPr lvl="0"/>
          <a:r>
            <a:rPr lang="ja-JP" altLang="en-US" sz="1100">
              <a:solidFill>
                <a:sysClr val="windowText" lastClr="000000"/>
              </a:solidFill>
              <a:effectLst/>
              <a:latin typeface="+mn-lt"/>
              <a:ea typeface="+mn-ea"/>
              <a:cs typeface="+mn-cs"/>
            </a:rPr>
            <a:t>④適用税率 ⇒ </a:t>
          </a:r>
          <a:r>
            <a:rPr lang="en-US" altLang="ja-JP" sz="1100">
              <a:solidFill>
                <a:sysClr val="windowText" lastClr="000000"/>
              </a:solidFill>
              <a:effectLst/>
              <a:latin typeface="+mn-lt"/>
              <a:ea typeface="+mn-ea"/>
              <a:cs typeface="+mn-cs"/>
            </a:rPr>
            <a:t>X1004 </a:t>
          </a:r>
          <a:r>
            <a:rPr lang="ja-JP" altLang="en-US" sz="1100">
              <a:solidFill>
                <a:sysClr val="windowText" lastClr="000000"/>
              </a:solidFill>
              <a:effectLst/>
              <a:latin typeface="+mn-lt"/>
              <a:ea typeface="+mn-ea"/>
              <a:cs typeface="+mn-cs"/>
            </a:rPr>
            <a:t>消費税率、</a:t>
          </a:r>
          <a:r>
            <a:rPr lang="en-US" altLang="ja-JP" sz="1100">
              <a:effectLst/>
              <a:latin typeface="+mn-lt"/>
              <a:ea typeface="+mn-ea"/>
              <a:cs typeface="+mn-cs"/>
            </a:rPr>
            <a:t>X59 </a:t>
          </a:r>
          <a:r>
            <a:rPr lang="ja-JP" altLang="ja-JP" sz="1100">
              <a:effectLst/>
              <a:latin typeface="+mn-lt"/>
              <a:ea typeface="+mn-ea"/>
              <a:cs typeface="+mn-cs"/>
            </a:rPr>
            <a:t>課税分類コード</a:t>
          </a:r>
          <a:endParaRPr lang="en-US" altLang="ja-JP" sz="1100">
            <a:solidFill>
              <a:sysClr val="windowText" lastClr="000000"/>
            </a:solidFill>
            <a:effectLst/>
            <a:latin typeface="+mn-lt"/>
            <a:ea typeface="+mn-ea"/>
            <a:cs typeface="+mn-cs"/>
          </a:endParaRPr>
        </a:p>
        <a:p>
          <a:pPr lvl="0"/>
          <a:r>
            <a:rPr lang="ja-JP" altLang="ja-JP" sz="1100">
              <a:effectLst/>
              <a:latin typeface="+mn-lt"/>
              <a:ea typeface="+mn-ea"/>
              <a:cs typeface="+mn-cs"/>
            </a:rPr>
            <a:t>⑤</a:t>
          </a:r>
          <a:r>
            <a:rPr lang="ja-JP" altLang="en-US" sz="1100">
              <a:solidFill>
                <a:sysClr val="windowText" lastClr="000000"/>
              </a:solidFill>
              <a:effectLst/>
              <a:latin typeface="+mn-lt"/>
              <a:ea typeface="+mn-ea"/>
              <a:cs typeface="+mn-cs"/>
            </a:rPr>
            <a:t>税率ごとの消費税額等 ⇒ </a:t>
          </a:r>
          <a:r>
            <a:rPr lang="en-US" altLang="ja-JP" sz="1100">
              <a:solidFill>
                <a:sysClr val="windowText" lastClr="000000"/>
              </a:solidFill>
              <a:effectLst/>
              <a:latin typeface="+mn-lt"/>
              <a:ea typeface="+mn-ea"/>
              <a:cs typeface="+mn-cs"/>
            </a:rPr>
            <a:t>X1096 </a:t>
          </a:r>
          <a:r>
            <a:rPr lang="ja-JP" altLang="en-US" sz="1100">
              <a:solidFill>
                <a:sysClr val="windowText" lastClr="000000"/>
              </a:solidFill>
              <a:effectLst/>
              <a:latin typeface="+mn-lt"/>
              <a:ea typeface="+mn-ea"/>
              <a:cs typeface="+mn-cs"/>
            </a:rPr>
            <a:t>消費税額</a:t>
          </a:r>
        </a:p>
      </xdr:txBody>
    </xdr:sp>
    <xdr:clientData/>
  </xdr:oneCellAnchor>
  <xdr:twoCellAnchor>
    <xdr:from>
      <xdr:col>0</xdr:col>
      <xdr:colOff>410883</xdr:colOff>
      <xdr:row>29</xdr:row>
      <xdr:rowOff>194235</xdr:rowOff>
    </xdr:from>
    <xdr:to>
      <xdr:col>9</xdr:col>
      <xdr:colOff>150632</xdr:colOff>
      <xdr:row>32</xdr:row>
      <xdr:rowOff>149412</xdr:rowOff>
    </xdr:to>
    <xdr:sp macro="" textlink="">
      <xdr:nvSpPr>
        <xdr:cNvPr id="18" name="吹き出し: 角を丸めた四角形 4">
          <a:extLst>
            <a:ext uri="{FF2B5EF4-FFF2-40B4-BE49-F238E27FC236}">
              <a16:creationId xmlns:a16="http://schemas.microsoft.com/office/drawing/2014/main" id="{00000000-0008-0000-1B00-000012000000}"/>
            </a:ext>
          </a:extLst>
        </xdr:cNvPr>
        <xdr:cNvSpPr/>
      </xdr:nvSpPr>
      <xdr:spPr bwMode="auto">
        <a:xfrm>
          <a:off x="410883" y="7052235"/>
          <a:ext cx="4184749" cy="649942"/>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pPr algn="l"/>
          <a:r>
            <a:rPr kumimoji="1" lang="ja-JP" altLang="en-US" sz="1100">
              <a:solidFill>
                <a:sysClr val="windowText" lastClr="000000"/>
              </a:solidFill>
            </a:rPr>
            <a:t>取引内容は別紙、内訳明細書に記載。単一の税率で</a:t>
          </a:r>
          <a:r>
            <a:rPr kumimoji="1" lang="en-US" altLang="ja-JP" sz="1100">
              <a:solidFill>
                <a:sysClr val="windowText" lastClr="000000"/>
              </a:solidFill>
            </a:rPr>
            <a:t>｢</a:t>
          </a:r>
          <a:r>
            <a:rPr kumimoji="1" lang="ja-JP" altLang="en-US" sz="1100">
              <a:solidFill>
                <a:sysClr val="windowText" lastClr="000000"/>
              </a:solidFill>
            </a:rPr>
            <a:t>課税分類コード</a:t>
          </a:r>
          <a:r>
            <a:rPr kumimoji="1" lang="en-US" altLang="ja-JP" sz="1100">
              <a:solidFill>
                <a:sysClr val="windowText" lastClr="000000"/>
              </a:solidFill>
            </a:rPr>
            <a:t>｣</a:t>
          </a:r>
          <a:r>
            <a:rPr kumimoji="1" lang="ja-JP" altLang="en-US" sz="1100">
              <a:solidFill>
                <a:sysClr val="windowText" lastClr="000000"/>
              </a:solidFill>
            </a:rPr>
            <a:t>「消費税率」に従う。</a:t>
          </a:r>
          <a:endParaRPr kumimoji="1" lang="en-US" altLang="ja-JP" sz="1100">
            <a:solidFill>
              <a:sysClr val="windowText" lastClr="000000"/>
            </a:solidFill>
          </a:endParaRPr>
        </a:p>
      </xdr:txBody>
    </xdr:sp>
    <xdr:clientData/>
  </xdr:twoCellAnchor>
  <xdr:twoCellAnchor>
    <xdr:from>
      <xdr:col>9</xdr:col>
      <xdr:colOff>150632</xdr:colOff>
      <xdr:row>31</xdr:row>
      <xdr:rowOff>56030</xdr:rowOff>
    </xdr:from>
    <xdr:to>
      <xdr:col>10</xdr:col>
      <xdr:colOff>291353</xdr:colOff>
      <xdr:row>31</xdr:row>
      <xdr:rowOff>168090</xdr:rowOff>
    </xdr:to>
    <xdr:cxnSp macro="">
      <xdr:nvCxnSpPr>
        <xdr:cNvPr id="20" name="直線矢印コネクタ 19">
          <a:extLst>
            <a:ext uri="{FF2B5EF4-FFF2-40B4-BE49-F238E27FC236}">
              <a16:creationId xmlns:a16="http://schemas.microsoft.com/office/drawing/2014/main" id="{00000000-0008-0000-1B00-000014000000}"/>
            </a:ext>
          </a:extLst>
        </xdr:cNvPr>
        <xdr:cNvCxnSpPr>
          <a:endCxn id="18" idx="3"/>
        </xdr:cNvCxnSpPr>
      </xdr:nvCxnSpPr>
      <xdr:spPr>
        <a:xfrm flipH="1" flipV="1">
          <a:off x="3983044" y="7145618"/>
          <a:ext cx="566544" cy="11206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414618</xdr:colOff>
      <xdr:row>33</xdr:row>
      <xdr:rowOff>78835</xdr:rowOff>
    </xdr:from>
    <xdr:ext cx="1583763" cy="783619"/>
    <xdr:sp macro="" textlink="">
      <xdr:nvSpPr>
        <xdr:cNvPr id="21" name="吹き出し: 角を丸めた四角形 20">
          <a:extLst>
            <a:ext uri="{FF2B5EF4-FFF2-40B4-BE49-F238E27FC236}">
              <a16:creationId xmlns:a16="http://schemas.microsoft.com/office/drawing/2014/main" id="{00000000-0008-0000-1B00-000015000000}"/>
            </a:ext>
          </a:extLst>
        </xdr:cNvPr>
        <xdr:cNvSpPr/>
      </xdr:nvSpPr>
      <xdr:spPr bwMode="auto">
        <a:xfrm>
          <a:off x="3160059" y="7990188"/>
          <a:ext cx="1583763" cy="783619"/>
        </a:xfrm>
        <a:prstGeom prst="wedgeRoundRectCallout">
          <a:avLst>
            <a:gd name="adj1" fmla="val 22105"/>
            <a:gd name="adj2" fmla="val -2816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r>
            <a:rPr lang="ja-JP" altLang="ja-JP" sz="1100">
              <a:solidFill>
                <a:srgbClr val="FF0000"/>
              </a:solidFill>
              <a:effectLst/>
              <a:latin typeface="+mn-lt"/>
              <a:ea typeface="+mn-ea"/>
              <a:cs typeface="+mn-cs"/>
            </a:rPr>
            <a:t>③取引内容</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（軽減税率の対象品目がある場合、その旨）</a:t>
          </a:r>
          <a:endParaRPr lang="ja-JP" altLang="ja-JP">
            <a:solidFill>
              <a:srgbClr val="FF0000"/>
            </a:solidFill>
            <a:effectLst/>
          </a:endParaRPr>
        </a:p>
      </xdr:txBody>
    </xdr:sp>
    <xdr:clientData/>
  </xdr:oneCellAnchor>
  <xdr:twoCellAnchor>
    <xdr:from>
      <xdr:col>29</xdr:col>
      <xdr:colOff>347382</xdr:colOff>
      <xdr:row>10</xdr:row>
      <xdr:rowOff>44824</xdr:rowOff>
    </xdr:from>
    <xdr:to>
      <xdr:col>34</xdr:col>
      <xdr:colOff>56961</xdr:colOff>
      <xdr:row>15</xdr:row>
      <xdr:rowOff>74709</xdr:rowOff>
    </xdr:to>
    <xdr:sp macro="" textlink="">
      <xdr:nvSpPr>
        <xdr:cNvPr id="19" name="吹き出し: 角を丸めた四角形 15">
          <a:extLst>
            <a:ext uri="{FF2B5EF4-FFF2-40B4-BE49-F238E27FC236}">
              <a16:creationId xmlns:a16="http://schemas.microsoft.com/office/drawing/2014/main" id="{00000000-0008-0000-1B00-000013000000}"/>
            </a:ext>
          </a:extLst>
        </xdr:cNvPr>
        <xdr:cNvSpPr/>
      </xdr:nvSpPr>
      <xdr:spPr bwMode="auto">
        <a:xfrm>
          <a:off x="13921441" y="2502648"/>
          <a:ext cx="1838696" cy="1187826"/>
        </a:xfrm>
        <a:prstGeom prst="wedgeRoundRectCallout">
          <a:avLst>
            <a:gd name="adj1" fmla="val -35278"/>
            <a:gd name="adj2" fmla="val 696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twoCellAnchor>
  <xdr:twoCellAnchor>
    <xdr:from>
      <xdr:col>29</xdr:col>
      <xdr:colOff>339911</xdr:colOff>
      <xdr:row>10</xdr:row>
      <xdr:rowOff>48560</xdr:rowOff>
    </xdr:from>
    <xdr:to>
      <xdr:col>34</xdr:col>
      <xdr:colOff>49490</xdr:colOff>
      <xdr:row>15</xdr:row>
      <xdr:rowOff>78445</xdr:rowOff>
    </xdr:to>
    <xdr:sp macro="" textlink="">
      <xdr:nvSpPr>
        <xdr:cNvPr id="22" name="吹き出し: 角を丸めた四角形 15">
          <a:extLst>
            <a:ext uri="{FF2B5EF4-FFF2-40B4-BE49-F238E27FC236}">
              <a16:creationId xmlns:a16="http://schemas.microsoft.com/office/drawing/2014/main" id="{00000000-0008-0000-1B00-000016000000}"/>
            </a:ext>
          </a:extLst>
        </xdr:cNvPr>
        <xdr:cNvSpPr/>
      </xdr:nvSpPr>
      <xdr:spPr bwMode="auto">
        <a:xfrm>
          <a:off x="13913970" y="2506384"/>
          <a:ext cx="1838696" cy="1187826"/>
        </a:xfrm>
        <a:prstGeom prst="wedgeRoundRectCallout">
          <a:avLst>
            <a:gd name="adj1" fmla="val -214049"/>
            <a:gd name="adj2" fmla="val 773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twoCellAnchor>
    <xdr:from>
      <xdr:col>20</xdr:col>
      <xdr:colOff>107202</xdr:colOff>
      <xdr:row>5</xdr:row>
      <xdr:rowOff>149412</xdr:rowOff>
    </xdr:from>
    <xdr:to>
      <xdr:col>23</xdr:col>
      <xdr:colOff>360829</xdr:colOff>
      <xdr:row>7</xdr:row>
      <xdr:rowOff>190501</xdr:rowOff>
    </xdr:to>
    <xdr:sp macro="" textlink="">
      <xdr:nvSpPr>
        <xdr:cNvPr id="109" name="吹き出し: 角を丸めた四角形 12">
          <a:extLst>
            <a:ext uri="{FF2B5EF4-FFF2-40B4-BE49-F238E27FC236}">
              <a16:creationId xmlns:a16="http://schemas.microsoft.com/office/drawing/2014/main" id="{00000000-0008-0000-1B00-00006D000000}"/>
            </a:ext>
          </a:extLst>
        </xdr:cNvPr>
        <xdr:cNvSpPr/>
      </xdr:nvSpPr>
      <xdr:spPr bwMode="auto">
        <a:xfrm>
          <a:off x="9464114" y="1494118"/>
          <a:ext cx="1912097" cy="511736"/>
        </a:xfrm>
        <a:prstGeom prst="wedgeRoundRectCallout">
          <a:avLst>
            <a:gd name="adj1" fmla="val -71627"/>
            <a:gd name="adj2" fmla="val -99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twoCellAnchor>
    <xdr:from>
      <xdr:col>1</xdr:col>
      <xdr:colOff>146050</xdr:colOff>
      <xdr:row>1</xdr:row>
      <xdr:rowOff>367983</xdr:rowOff>
    </xdr:from>
    <xdr:to>
      <xdr:col>2</xdr:col>
      <xdr:colOff>292100</xdr:colOff>
      <xdr:row>2</xdr:row>
      <xdr:rowOff>193993</xdr:rowOff>
    </xdr:to>
    <xdr:sp macro="" textlink="">
      <xdr:nvSpPr>
        <xdr:cNvPr id="3" name="テキスト ボックス 2">
          <a:extLst>
            <a:ext uri="{FF2B5EF4-FFF2-40B4-BE49-F238E27FC236}">
              <a16:creationId xmlns:a16="http://schemas.microsoft.com/office/drawing/2014/main" id="{00000000-0008-0000-1B00-000003000000}"/>
            </a:ext>
          </a:extLst>
        </xdr:cNvPr>
        <xdr:cNvSpPr txBox="1"/>
      </xdr:nvSpPr>
      <xdr:spPr>
        <a:xfrm>
          <a:off x="1184462" y="599571"/>
          <a:ext cx="571873" cy="199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4</xdr:col>
      <xdr:colOff>317500</xdr:colOff>
      <xdr:row>2</xdr:row>
      <xdr:rowOff>19050</xdr:rowOff>
    </xdr:from>
    <xdr:to>
      <xdr:col>6</xdr:col>
      <xdr:colOff>25400</xdr:colOff>
      <xdr:row>2</xdr:row>
      <xdr:rowOff>209550</xdr:rowOff>
    </xdr:to>
    <xdr:sp macro="" textlink="">
      <xdr:nvSpPr>
        <xdr:cNvPr id="5" name="テキスト ボックス 4">
          <a:extLst>
            <a:ext uri="{FF2B5EF4-FFF2-40B4-BE49-F238E27FC236}">
              <a16:creationId xmlns:a16="http://schemas.microsoft.com/office/drawing/2014/main" id="{00000000-0008-0000-1B00-000005000000}"/>
            </a:ext>
          </a:extLst>
        </xdr:cNvPr>
        <xdr:cNvSpPr txBox="1"/>
      </xdr:nvSpPr>
      <xdr:spPr>
        <a:xfrm>
          <a:off x="2633382" y="624168"/>
          <a:ext cx="559547"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7</xdr:col>
      <xdr:colOff>330200</xdr:colOff>
      <xdr:row>2</xdr:row>
      <xdr:rowOff>19050</xdr:rowOff>
    </xdr:from>
    <xdr:to>
      <xdr:col>9</xdr:col>
      <xdr:colOff>44450</xdr:colOff>
      <xdr:row>3</xdr:row>
      <xdr:rowOff>0</xdr:rowOff>
    </xdr:to>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3923553" y="624168"/>
          <a:ext cx="565897" cy="2125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11</xdr:col>
      <xdr:colOff>38100</xdr:colOff>
      <xdr:row>2</xdr:row>
      <xdr:rowOff>31750</xdr:rowOff>
    </xdr:from>
    <xdr:to>
      <xdr:col>11</xdr:col>
      <xdr:colOff>755650</xdr:colOff>
      <xdr:row>2</xdr:row>
      <xdr:rowOff>222250</xdr:rowOff>
    </xdr:to>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5334747" y="636868"/>
          <a:ext cx="7175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114300</xdr:colOff>
      <xdr:row>1</xdr:row>
      <xdr:rowOff>368300</xdr:rowOff>
    </xdr:from>
    <xdr:to>
      <xdr:col>14</xdr:col>
      <xdr:colOff>323850</xdr:colOff>
      <xdr:row>2</xdr:row>
      <xdr:rowOff>209550</xdr:rowOff>
    </xdr:to>
    <xdr:sp macro="" textlink="">
      <xdr:nvSpPr>
        <xdr:cNvPr id="8" name="テキスト ボックス 7">
          <a:extLst>
            <a:ext uri="{FF2B5EF4-FFF2-40B4-BE49-F238E27FC236}">
              <a16:creationId xmlns:a16="http://schemas.microsoft.com/office/drawing/2014/main" id="{00000000-0008-0000-1B00-000008000000}"/>
            </a:ext>
          </a:extLst>
        </xdr:cNvPr>
        <xdr:cNvSpPr txBox="1"/>
      </xdr:nvSpPr>
      <xdr:spPr>
        <a:xfrm>
          <a:off x="6643594" y="599888"/>
          <a:ext cx="635374" cy="2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18</xdr:col>
      <xdr:colOff>184150</xdr:colOff>
      <xdr:row>2</xdr:row>
      <xdr:rowOff>12700</xdr:rowOff>
    </xdr:from>
    <xdr:to>
      <xdr:col>19</xdr:col>
      <xdr:colOff>393700</xdr:colOff>
      <xdr:row>3</xdr:row>
      <xdr:rowOff>0</xdr:rowOff>
    </xdr:to>
    <xdr:sp macro="" textlink="">
      <xdr:nvSpPr>
        <xdr:cNvPr id="23" name="テキスト ボックス 22">
          <a:extLst>
            <a:ext uri="{FF2B5EF4-FFF2-40B4-BE49-F238E27FC236}">
              <a16:creationId xmlns:a16="http://schemas.microsoft.com/office/drawing/2014/main" id="{00000000-0008-0000-1B00-000017000000}"/>
            </a:ext>
          </a:extLst>
        </xdr:cNvPr>
        <xdr:cNvSpPr txBox="1"/>
      </xdr:nvSpPr>
      <xdr:spPr>
        <a:xfrm>
          <a:off x="8842562" y="617818"/>
          <a:ext cx="635373" cy="218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22</xdr:col>
      <xdr:colOff>0</xdr:colOff>
      <xdr:row>2</xdr:row>
      <xdr:rowOff>0</xdr:rowOff>
    </xdr:from>
    <xdr:to>
      <xdr:col>22</xdr:col>
      <xdr:colOff>635000</xdr:colOff>
      <xdr:row>2</xdr:row>
      <xdr:rowOff>215900</xdr:rowOff>
    </xdr:to>
    <xdr:sp macro="" textlink="">
      <xdr:nvSpPr>
        <xdr:cNvPr id="24" name="テキスト ボックス 23">
          <a:extLst>
            <a:ext uri="{FF2B5EF4-FFF2-40B4-BE49-F238E27FC236}">
              <a16:creationId xmlns:a16="http://schemas.microsoft.com/office/drawing/2014/main" id="{00000000-0008-0000-1B00-000018000000}"/>
            </a:ext>
          </a:extLst>
        </xdr:cNvPr>
        <xdr:cNvSpPr txBox="1"/>
      </xdr:nvSpPr>
      <xdr:spPr>
        <a:xfrm>
          <a:off x="10361706" y="605118"/>
          <a:ext cx="635000"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25</xdr:col>
      <xdr:colOff>304800</xdr:colOff>
      <xdr:row>2</xdr:row>
      <xdr:rowOff>50800</xdr:rowOff>
    </xdr:from>
    <xdr:to>
      <xdr:col>27</xdr:col>
      <xdr:colOff>88900</xdr:colOff>
      <xdr:row>3</xdr:row>
      <xdr:rowOff>38100</xdr:rowOff>
    </xdr:to>
    <xdr:sp macro="" textlink="">
      <xdr:nvSpPr>
        <xdr:cNvPr id="25" name="テキスト ボックス 24">
          <a:extLst>
            <a:ext uri="{FF2B5EF4-FFF2-40B4-BE49-F238E27FC236}">
              <a16:creationId xmlns:a16="http://schemas.microsoft.com/office/drawing/2014/main" id="{00000000-0008-0000-1B00-000019000000}"/>
            </a:ext>
          </a:extLst>
        </xdr:cNvPr>
        <xdr:cNvSpPr txBox="1"/>
      </xdr:nvSpPr>
      <xdr:spPr>
        <a:xfrm>
          <a:off x="12332447" y="655918"/>
          <a:ext cx="635747" cy="218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381000</xdr:colOff>
      <xdr:row>2</xdr:row>
      <xdr:rowOff>91514</xdr:rowOff>
    </xdr:from>
    <xdr:to>
      <xdr:col>30</xdr:col>
      <xdr:colOff>165100</xdr:colOff>
      <xdr:row>3</xdr:row>
      <xdr:rowOff>78814</xdr:rowOff>
    </xdr:to>
    <xdr:sp macro="" textlink="">
      <xdr:nvSpPr>
        <xdr:cNvPr id="26" name="テキスト ボックス 25">
          <a:extLst>
            <a:ext uri="{FF2B5EF4-FFF2-40B4-BE49-F238E27FC236}">
              <a16:creationId xmlns:a16="http://schemas.microsoft.com/office/drawing/2014/main" id="{00000000-0008-0000-1B00-00001A000000}"/>
            </a:ext>
          </a:extLst>
        </xdr:cNvPr>
        <xdr:cNvSpPr txBox="1"/>
      </xdr:nvSpPr>
      <xdr:spPr>
        <a:xfrm>
          <a:off x="13686118" y="696632"/>
          <a:ext cx="635747" cy="218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31</xdr:col>
      <xdr:colOff>412750</xdr:colOff>
      <xdr:row>2</xdr:row>
      <xdr:rowOff>85164</xdr:rowOff>
    </xdr:from>
    <xdr:to>
      <xdr:col>33</xdr:col>
      <xdr:colOff>196850</xdr:colOff>
      <xdr:row>3</xdr:row>
      <xdr:rowOff>72464</xdr:rowOff>
    </xdr:to>
    <xdr:sp macro="" textlink="">
      <xdr:nvSpPr>
        <xdr:cNvPr id="27" name="テキスト ボックス 26">
          <a:extLst>
            <a:ext uri="{FF2B5EF4-FFF2-40B4-BE49-F238E27FC236}">
              <a16:creationId xmlns:a16="http://schemas.microsoft.com/office/drawing/2014/main" id="{00000000-0008-0000-1B00-00001B000000}"/>
            </a:ext>
          </a:extLst>
        </xdr:cNvPr>
        <xdr:cNvSpPr txBox="1"/>
      </xdr:nvSpPr>
      <xdr:spPr>
        <a:xfrm>
          <a:off x="14995338" y="690282"/>
          <a:ext cx="635747" cy="218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6</xdr:row>
      <xdr:rowOff>6350</xdr:rowOff>
    </xdr:from>
    <xdr:to>
      <xdr:col>0</xdr:col>
      <xdr:colOff>817300</xdr:colOff>
      <xdr:row>6</xdr:row>
      <xdr:rowOff>222350</xdr:rowOff>
    </xdr:to>
    <xdr:sp macro="" textlink="">
      <xdr:nvSpPr>
        <xdr:cNvPr id="28" name="テキスト ボックス 27">
          <a:extLst>
            <a:ext uri="{FF2B5EF4-FFF2-40B4-BE49-F238E27FC236}">
              <a16:creationId xmlns:a16="http://schemas.microsoft.com/office/drawing/2014/main" id="{00000000-0008-0000-1B00-00001C000000}"/>
            </a:ext>
          </a:extLst>
        </xdr:cNvPr>
        <xdr:cNvSpPr txBox="1"/>
      </xdr:nvSpPr>
      <xdr:spPr>
        <a:xfrm>
          <a:off x="241300" y="15970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16</xdr:col>
      <xdr:colOff>184524</xdr:colOff>
      <xdr:row>15</xdr:row>
      <xdr:rowOff>6350</xdr:rowOff>
    </xdr:from>
    <xdr:to>
      <xdr:col>17</xdr:col>
      <xdr:colOff>334700</xdr:colOff>
      <xdr:row>15</xdr:row>
      <xdr:rowOff>222350</xdr:rowOff>
    </xdr:to>
    <xdr:sp macro="" textlink="">
      <xdr:nvSpPr>
        <xdr:cNvPr id="57" name="テキスト ボックス 56">
          <a:extLst>
            <a:ext uri="{FF2B5EF4-FFF2-40B4-BE49-F238E27FC236}">
              <a16:creationId xmlns:a16="http://schemas.microsoft.com/office/drawing/2014/main" id="{00000000-0008-0000-1B00-000039000000}"/>
            </a:ext>
          </a:extLst>
        </xdr:cNvPr>
        <xdr:cNvSpPr txBox="1"/>
      </xdr:nvSpPr>
      <xdr:spPr>
        <a:xfrm>
          <a:off x="7995024" y="36818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16</xdr:row>
      <xdr:rowOff>12700</xdr:rowOff>
    </xdr:from>
    <xdr:to>
      <xdr:col>17</xdr:col>
      <xdr:colOff>334700</xdr:colOff>
      <xdr:row>16</xdr:row>
      <xdr:rowOff>228700</xdr:rowOff>
    </xdr:to>
    <xdr:sp macro="" textlink="">
      <xdr:nvSpPr>
        <xdr:cNvPr id="58" name="テキスト ボックス 57">
          <a:extLst>
            <a:ext uri="{FF2B5EF4-FFF2-40B4-BE49-F238E27FC236}">
              <a16:creationId xmlns:a16="http://schemas.microsoft.com/office/drawing/2014/main" id="{00000000-0008-0000-1B00-00003A000000}"/>
            </a:ext>
          </a:extLst>
        </xdr:cNvPr>
        <xdr:cNvSpPr txBox="1"/>
      </xdr:nvSpPr>
      <xdr:spPr>
        <a:xfrm>
          <a:off x="7995024" y="392355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17</xdr:row>
      <xdr:rowOff>0</xdr:rowOff>
    </xdr:from>
    <xdr:to>
      <xdr:col>17</xdr:col>
      <xdr:colOff>334700</xdr:colOff>
      <xdr:row>17</xdr:row>
      <xdr:rowOff>216000</xdr:rowOff>
    </xdr:to>
    <xdr:sp macro="" textlink="">
      <xdr:nvSpPr>
        <xdr:cNvPr id="59" name="テキスト ボックス 58">
          <a:extLst>
            <a:ext uri="{FF2B5EF4-FFF2-40B4-BE49-F238E27FC236}">
              <a16:creationId xmlns:a16="http://schemas.microsoft.com/office/drawing/2014/main" id="{00000000-0008-0000-1B00-00003B000000}"/>
            </a:ext>
          </a:extLst>
        </xdr:cNvPr>
        <xdr:cNvSpPr txBox="1"/>
      </xdr:nvSpPr>
      <xdr:spPr>
        <a:xfrm>
          <a:off x="7995024" y="414617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184524</xdr:colOff>
      <xdr:row>20</xdr:row>
      <xdr:rowOff>0</xdr:rowOff>
    </xdr:from>
    <xdr:to>
      <xdr:col>17</xdr:col>
      <xdr:colOff>334700</xdr:colOff>
      <xdr:row>20</xdr:row>
      <xdr:rowOff>216000</xdr:rowOff>
    </xdr:to>
    <xdr:sp macro="" textlink="">
      <xdr:nvSpPr>
        <xdr:cNvPr id="61" name="テキスト ボックス 60">
          <a:extLst>
            <a:ext uri="{FF2B5EF4-FFF2-40B4-BE49-F238E27FC236}">
              <a16:creationId xmlns:a16="http://schemas.microsoft.com/office/drawing/2014/main" id="{00000000-0008-0000-1B00-00003D000000}"/>
            </a:ext>
          </a:extLst>
        </xdr:cNvPr>
        <xdr:cNvSpPr txBox="1"/>
      </xdr:nvSpPr>
      <xdr:spPr>
        <a:xfrm>
          <a:off x="7995024" y="485214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18</xdr:row>
      <xdr:rowOff>12700</xdr:rowOff>
    </xdr:from>
    <xdr:to>
      <xdr:col>17</xdr:col>
      <xdr:colOff>334700</xdr:colOff>
      <xdr:row>18</xdr:row>
      <xdr:rowOff>228700</xdr:rowOff>
    </xdr:to>
    <xdr:sp macro="" textlink="">
      <xdr:nvSpPr>
        <xdr:cNvPr id="60" name="テキスト ボックス 59">
          <a:extLst>
            <a:ext uri="{FF2B5EF4-FFF2-40B4-BE49-F238E27FC236}">
              <a16:creationId xmlns:a16="http://schemas.microsoft.com/office/drawing/2014/main" id="{00000000-0008-0000-1B00-00003C000000}"/>
            </a:ext>
          </a:extLst>
        </xdr:cNvPr>
        <xdr:cNvSpPr txBox="1"/>
      </xdr:nvSpPr>
      <xdr:spPr>
        <a:xfrm>
          <a:off x="7995024" y="43942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21</xdr:row>
      <xdr:rowOff>25400</xdr:rowOff>
    </xdr:from>
    <xdr:to>
      <xdr:col>17</xdr:col>
      <xdr:colOff>334700</xdr:colOff>
      <xdr:row>22</xdr:row>
      <xdr:rowOff>6077</xdr:rowOff>
    </xdr:to>
    <xdr:sp macro="" textlink="">
      <xdr:nvSpPr>
        <xdr:cNvPr id="62" name="テキスト ボックス 61">
          <a:extLst>
            <a:ext uri="{FF2B5EF4-FFF2-40B4-BE49-F238E27FC236}">
              <a16:creationId xmlns:a16="http://schemas.microsoft.com/office/drawing/2014/main" id="{00000000-0008-0000-1B00-00003E000000}"/>
            </a:ext>
          </a:extLst>
        </xdr:cNvPr>
        <xdr:cNvSpPr txBox="1"/>
      </xdr:nvSpPr>
      <xdr:spPr>
        <a:xfrm>
          <a:off x="7995024" y="511287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223263</xdr:colOff>
      <xdr:row>15</xdr:row>
      <xdr:rowOff>209550</xdr:rowOff>
    </xdr:from>
    <xdr:to>
      <xdr:col>25</xdr:col>
      <xdr:colOff>362234</xdr:colOff>
      <xdr:row>16</xdr:row>
      <xdr:rowOff>190226</xdr:rowOff>
    </xdr:to>
    <xdr:sp macro="" textlink="">
      <xdr:nvSpPr>
        <xdr:cNvPr id="63" name="テキスト ボックス 62">
          <a:extLst>
            <a:ext uri="{FF2B5EF4-FFF2-40B4-BE49-F238E27FC236}">
              <a16:creationId xmlns:a16="http://schemas.microsoft.com/office/drawing/2014/main" id="{00000000-0008-0000-1B00-00003F000000}"/>
            </a:ext>
          </a:extLst>
        </xdr:cNvPr>
        <xdr:cNvSpPr txBox="1"/>
      </xdr:nvSpPr>
      <xdr:spPr>
        <a:xfrm>
          <a:off x="11653263" y="38850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223263</xdr:colOff>
      <xdr:row>16</xdr:row>
      <xdr:rowOff>222250</xdr:rowOff>
    </xdr:from>
    <xdr:to>
      <xdr:col>25</xdr:col>
      <xdr:colOff>362234</xdr:colOff>
      <xdr:row>17</xdr:row>
      <xdr:rowOff>202927</xdr:rowOff>
    </xdr:to>
    <xdr:sp macro="" textlink="">
      <xdr:nvSpPr>
        <xdr:cNvPr id="64" name="テキスト ボックス 63">
          <a:extLst>
            <a:ext uri="{FF2B5EF4-FFF2-40B4-BE49-F238E27FC236}">
              <a16:creationId xmlns:a16="http://schemas.microsoft.com/office/drawing/2014/main" id="{00000000-0008-0000-1B00-000040000000}"/>
            </a:ext>
          </a:extLst>
        </xdr:cNvPr>
        <xdr:cNvSpPr txBox="1"/>
      </xdr:nvSpPr>
      <xdr:spPr>
        <a:xfrm>
          <a:off x="11653263" y="413310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X1312</a:t>
          </a:r>
        </a:p>
        <a:p>
          <a:endParaRPr kumimoji="1" lang="en-US" altLang="ja-JP" sz="1100"/>
        </a:p>
        <a:p>
          <a:endParaRPr kumimoji="1" lang="ja-JP" altLang="en-US" sz="1100"/>
        </a:p>
      </xdr:txBody>
    </xdr:sp>
    <xdr:clientData/>
  </xdr:twoCellAnchor>
  <xdr:twoCellAnchor>
    <xdr:from>
      <xdr:col>24</xdr:col>
      <xdr:colOff>223263</xdr:colOff>
      <xdr:row>20</xdr:row>
      <xdr:rowOff>19050</xdr:rowOff>
    </xdr:from>
    <xdr:to>
      <xdr:col>25</xdr:col>
      <xdr:colOff>362234</xdr:colOff>
      <xdr:row>20</xdr:row>
      <xdr:rowOff>235050</xdr:rowOff>
    </xdr:to>
    <xdr:sp macro="" textlink="">
      <xdr:nvSpPr>
        <xdr:cNvPr id="65" name="テキスト ボックス 64">
          <a:extLst>
            <a:ext uri="{FF2B5EF4-FFF2-40B4-BE49-F238E27FC236}">
              <a16:creationId xmlns:a16="http://schemas.microsoft.com/office/drawing/2014/main" id="{00000000-0008-0000-1B00-000041000000}"/>
            </a:ext>
          </a:extLst>
        </xdr:cNvPr>
        <xdr:cNvSpPr txBox="1"/>
      </xdr:nvSpPr>
      <xdr:spPr>
        <a:xfrm>
          <a:off x="11653263" y="48711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22</xdr:row>
      <xdr:rowOff>222250</xdr:rowOff>
    </xdr:from>
    <xdr:to>
      <xdr:col>22</xdr:col>
      <xdr:colOff>706550</xdr:colOff>
      <xdr:row>23</xdr:row>
      <xdr:rowOff>202926</xdr:rowOff>
    </xdr:to>
    <xdr:sp macro="" textlink="">
      <xdr:nvSpPr>
        <xdr:cNvPr id="66" name="テキスト ボックス 65">
          <a:extLst>
            <a:ext uri="{FF2B5EF4-FFF2-40B4-BE49-F238E27FC236}">
              <a16:creationId xmlns:a16="http://schemas.microsoft.com/office/drawing/2014/main" id="{00000000-0008-0000-1B00-000042000000}"/>
            </a:ext>
          </a:extLst>
        </xdr:cNvPr>
        <xdr:cNvSpPr txBox="1"/>
      </xdr:nvSpPr>
      <xdr:spPr>
        <a:xfrm>
          <a:off x="10495991" y="55450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24</xdr:row>
      <xdr:rowOff>12700</xdr:rowOff>
    </xdr:from>
    <xdr:to>
      <xdr:col>22</xdr:col>
      <xdr:colOff>706550</xdr:colOff>
      <xdr:row>24</xdr:row>
      <xdr:rowOff>228700</xdr:rowOff>
    </xdr:to>
    <xdr:sp macro="" textlink="">
      <xdr:nvSpPr>
        <xdr:cNvPr id="67" name="テキスト ボックス 66">
          <a:extLst>
            <a:ext uri="{FF2B5EF4-FFF2-40B4-BE49-F238E27FC236}">
              <a16:creationId xmlns:a16="http://schemas.microsoft.com/office/drawing/2014/main" id="{00000000-0008-0000-1B00-000043000000}"/>
            </a:ext>
          </a:extLst>
        </xdr:cNvPr>
        <xdr:cNvSpPr txBox="1"/>
      </xdr:nvSpPr>
      <xdr:spPr>
        <a:xfrm>
          <a:off x="10495991" y="58061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25</xdr:row>
      <xdr:rowOff>12700</xdr:rowOff>
    </xdr:from>
    <xdr:to>
      <xdr:col>22</xdr:col>
      <xdr:colOff>706550</xdr:colOff>
      <xdr:row>25</xdr:row>
      <xdr:rowOff>228700</xdr:rowOff>
    </xdr:to>
    <xdr:sp macro="" textlink="">
      <xdr:nvSpPr>
        <xdr:cNvPr id="68" name="テキスト ボックス 67">
          <a:extLst>
            <a:ext uri="{FF2B5EF4-FFF2-40B4-BE49-F238E27FC236}">
              <a16:creationId xmlns:a16="http://schemas.microsoft.com/office/drawing/2014/main" id="{00000000-0008-0000-1B00-000044000000}"/>
            </a:ext>
          </a:extLst>
        </xdr:cNvPr>
        <xdr:cNvSpPr txBox="1"/>
      </xdr:nvSpPr>
      <xdr:spPr>
        <a:xfrm>
          <a:off x="10495991" y="60414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26</xdr:row>
      <xdr:rowOff>12700</xdr:rowOff>
    </xdr:from>
    <xdr:to>
      <xdr:col>22</xdr:col>
      <xdr:colOff>706550</xdr:colOff>
      <xdr:row>26</xdr:row>
      <xdr:rowOff>228700</xdr:rowOff>
    </xdr:to>
    <xdr:sp macro="" textlink="">
      <xdr:nvSpPr>
        <xdr:cNvPr id="69" name="テキスト ボックス 68">
          <a:extLst>
            <a:ext uri="{FF2B5EF4-FFF2-40B4-BE49-F238E27FC236}">
              <a16:creationId xmlns:a16="http://schemas.microsoft.com/office/drawing/2014/main" id="{00000000-0008-0000-1B00-000045000000}"/>
            </a:ext>
          </a:extLst>
        </xdr:cNvPr>
        <xdr:cNvSpPr txBox="1"/>
      </xdr:nvSpPr>
      <xdr:spPr>
        <a:xfrm>
          <a:off x="10495991" y="627678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27</xdr:row>
      <xdr:rowOff>0</xdr:rowOff>
    </xdr:from>
    <xdr:to>
      <xdr:col>22</xdr:col>
      <xdr:colOff>706550</xdr:colOff>
      <xdr:row>27</xdr:row>
      <xdr:rowOff>216000</xdr:rowOff>
    </xdr:to>
    <xdr:sp macro="" textlink="">
      <xdr:nvSpPr>
        <xdr:cNvPr id="70" name="テキスト ボックス 69">
          <a:extLst>
            <a:ext uri="{FF2B5EF4-FFF2-40B4-BE49-F238E27FC236}">
              <a16:creationId xmlns:a16="http://schemas.microsoft.com/office/drawing/2014/main" id="{00000000-0008-0000-1B00-000046000000}"/>
            </a:ext>
          </a:extLst>
        </xdr:cNvPr>
        <xdr:cNvSpPr txBox="1"/>
      </xdr:nvSpPr>
      <xdr:spPr>
        <a:xfrm>
          <a:off x="10495991" y="64994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27</xdr:row>
      <xdr:rowOff>214032</xdr:rowOff>
    </xdr:from>
    <xdr:to>
      <xdr:col>22</xdr:col>
      <xdr:colOff>706550</xdr:colOff>
      <xdr:row>28</xdr:row>
      <xdr:rowOff>194709</xdr:rowOff>
    </xdr:to>
    <xdr:sp macro="" textlink="">
      <xdr:nvSpPr>
        <xdr:cNvPr id="71" name="テキスト ボックス 70">
          <a:extLst>
            <a:ext uri="{FF2B5EF4-FFF2-40B4-BE49-F238E27FC236}">
              <a16:creationId xmlns:a16="http://schemas.microsoft.com/office/drawing/2014/main" id="{00000000-0008-0000-1B00-000047000000}"/>
            </a:ext>
          </a:extLst>
        </xdr:cNvPr>
        <xdr:cNvSpPr txBox="1"/>
      </xdr:nvSpPr>
      <xdr:spPr>
        <a:xfrm>
          <a:off x="10495991" y="67134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29</xdr:row>
      <xdr:rowOff>226732</xdr:rowOff>
    </xdr:from>
    <xdr:to>
      <xdr:col>22</xdr:col>
      <xdr:colOff>706550</xdr:colOff>
      <xdr:row>30</xdr:row>
      <xdr:rowOff>207409</xdr:rowOff>
    </xdr:to>
    <xdr:sp macro="" textlink="">
      <xdr:nvSpPr>
        <xdr:cNvPr id="72" name="テキスト ボックス 71">
          <a:extLst>
            <a:ext uri="{FF2B5EF4-FFF2-40B4-BE49-F238E27FC236}">
              <a16:creationId xmlns:a16="http://schemas.microsoft.com/office/drawing/2014/main" id="{00000000-0008-0000-1B00-000048000000}"/>
            </a:ext>
          </a:extLst>
        </xdr:cNvPr>
        <xdr:cNvSpPr txBox="1"/>
      </xdr:nvSpPr>
      <xdr:spPr>
        <a:xfrm>
          <a:off x="10495991" y="71967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31</xdr:row>
      <xdr:rowOff>0</xdr:rowOff>
    </xdr:from>
    <xdr:to>
      <xdr:col>22</xdr:col>
      <xdr:colOff>706550</xdr:colOff>
      <xdr:row>31</xdr:row>
      <xdr:rowOff>216000</xdr:rowOff>
    </xdr:to>
    <xdr:sp macro="" textlink="">
      <xdr:nvSpPr>
        <xdr:cNvPr id="73" name="テキスト ボックス 72">
          <a:extLst>
            <a:ext uri="{FF2B5EF4-FFF2-40B4-BE49-F238E27FC236}">
              <a16:creationId xmlns:a16="http://schemas.microsoft.com/office/drawing/2014/main" id="{00000000-0008-0000-1B00-000049000000}"/>
            </a:ext>
          </a:extLst>
        </xdr:cNvPr>
        <xdr:cNvSpPr txBox="1"/>
      </xdr:nvSpPr>
      <xdr:spPr>
        <a:xfrm>
          <a:off x="10495991" y="74407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32</xdr:row>
      <xdr:rowOff>0</xdr:rowOff>
    </xdr:from>
    <xdr:to>
      <xdr:col>22</xdr:col>
      <xdr:colOff>706550</xdr:colOff>
      <xdr:row>32</xdr:row>
      <xdr:rowOff>216000</xdr:rowOff>
    </xdr:to>
    <xdr:sp macro="" textlink="">
      <xdr:nvSpPr>
        <xdr:cNvPr id="74" name="テキスト ボックス 73">
          <a:extLst>
            <a:ext uri="{FF2B5EF4-FFF2-40B4-BE49-F238E27FC236}">
              <a16:creationId xmlns:a16="http://schemas.microsoft.com/office/drawing/2014/main" id="{00000000-0008-0000-1B00-00004A000000}"/>
            </a:ext>
          </a:extLst>
        </xdr:cNvPr>
        <xdr:cNvSpPr txBox="1"/>
      </xdr:nvSpPr>
      <xdr:spPr>
        <a:xfrm>
          <a:off x="10495991" y="767602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130550</xdr:colOff>
      <xdr:row>32</xdr:row>
      <xdr:rowOff>222250</xdr:rowOff>
    </xdr:from>
    <xdr:to>
      <xdr:col>22</xdr:col>
      <xdr:colOff>706550</xdr:colOff>
      <xdr:row>33</xdr:row>
      <xdr:rowOff>202926</xdr:rowOff>
    </xdr:to>
    <xdr:sp macro="" textlink="">
      <xdr:nvSpPr>
        <xdr:cNvPr id="75" name="テキスト ボックス 74">
          <a:extLst>
            <a:ext uri="{FF2B5EF4-FFF2-40B4-BE49-F238E27FC236}">
              <a16:creationId xmlns:a16="http://schemas.microsoft.com/office/drawing/2014/main" id="{00000000-0008-0000-1B00-00004B000000}"/>
            </a:ext>
          </a:extLst>
        </xdr:cNvPr>
        <xdr:cNvSpPr txBox="1"/>
      </xdr:nvSpPr>
      <xdr:spPr>
        <a:xfrm>
          <a:off x="10495991" y="78982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ja-JP" altLang="en-US" sz="1100">
            <a:solidFill>
              <a:srgbClr val="0070C0"/>
            </a:solidFill>
          </a:endParaRPr>
        </a:p>
      </xdr:txBody>
    </xdr:sp>
    <xdr:clientData/>
  </xdr:twoCellAnchor>
  <xdr:twoCellAnchor>
    <xdr:from>
      <xdr:col>22</xdr:col>
      <xdr:colOff>130550</xdr:colOff>
      <xdr:row>35</xdr:row>
      <xdr:rowOff>12700</xdr:rowOff>
    </xdr:from>
    <xdr:to>
      <xdr:col>22</xdr:col>
      <xdr:colOff>706550</xdr:colOff>
      <xdr:row>35</xdr:row>
      <xdr:rowOff>228700</xdr:rowOff>
    </xdr:to>
    <xdr:sp macro="" textlink="">
      <xdr:nvSpPr>
        <xdr:cNvPr id="76" name="テキスト ボックス 75">
          <a:extLst>
            <a:ext uri="{FF2B5EF4-FFF2-40B4-BE49-F238E27FC236}">
              <a16:creationId xmlns:a16="http://schemas.microsoft.com/office/drawing/2014/main" id="{00000000-0008-0000-1B00-00004C000000}"/>
            </a:ext>
          </a:extLst>
        </xdr:cNvPr>
        <xdr:cNvSpPr txBox="1"/>
      </xdr:nvSpPr>
      <xdr:spPr>
        <a:xfrm>
          <a:off x="10495991" y="83947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23</xdr:row>
      <xdr:rowOff>0</xdr:rowOff>
    </xdr:from>
    <xdr:to>
      <xdr:col>12</xdr:col>
      <xdr:colOff>25400</xdr:colOff>
      <xdr:row>23</xdr:row>
      <xdr:rowOff>215900</xdr:rowOff>
    </xdr:to>
    <xdr:sp macro="" textlink="">
      <xdr:nvSpPr>
        <xdr:cNvPr id="77" name="テキスト ボックス 76">
          <a:extLst>
            <a:ext uri="{FF2B5EF4-FFF2-40B4-BE49-F238E27FC236}">
              <a16:creationId xmlns:a16="http://schemas.microsoft.com/office/drawing/2014/main" id="{00000000-0008-0000-1B00-00004D000000}"/>
            </a:ext>
          </a:extLst>
        </xdr:cNvPr>
        <xdr:cNvSpPr txBox="1"/>
      </xdr:nvSpPr>
      <xdr:spPr>
        <a:xfrm>
          <a:off x="5493497" y="5468471"/>
          <a:ext cx="635374"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24</xdr:row>
      <xdr:rowOff>0</xdr:rowOff>
    </xdr:from>
    <xdr:to>
      <xdr:col>12</xdr:col>
      <xdr:colOff>25400</xdr:colOff>
      <xdr:row>24</xdr:row>
      <xdr:rowOff>215900</xdr:rowOff>
    </xdr:to>
    <xdr:sp macro="" textlink="">
      <xdr:nvSpPr>
        <xdr:cNvPr id="78" name="テキスト ボックス 77">
          <a:extLst>
            <a:ext uri="{FF2B5EF4-FFF2-40B4-BE49-F238E27FC236}">
              <a16:creationId xmlns:a16="http://schemas.microsoft.com/office/drawing/2014/main" id="{00000000-0008-0000-1B00-00004E000000}"/>
            </a:ext>
          </a:extLst>
        </xdr:cNvPr>
        <xdr:cNvSpPr txBox="1"/>
      </xdr:nvSpPr>
      <xdr:spPr>
        <a:xfrm>
          <a:off x="5493497" y="5700059"/>
          <a:ext cx="635374"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X1321</a:t>
          </a:r>
        </a:p>
        <a:p>
          <a:endParaRPr kumimoji="1" lang="ja-JP" altLang="en-US" sz="1100">
            <a:solidFill>
              <a:srgbClr val="0070C0"/>
            </a:solidFill>
          </a:endParaRPr>
        </a:p>
      </xdr:txBody>
    </xdr:sp>
    <xdr:clientData/>
  </xdr:twoCellAnchor>
  <xdr:twoCellAnchor>
    <xdr:from>
      <xdr:col>11</xdr:col>
      <xdr:colOff>196850</xdr:colOff>
      <xdr:row>25</xdr:row>
      <xdr:rowOff>0</xdr:rowOff>
    </xdr:from>
    <xdr:to>
      <xdr:col>12</xdr:col>
      <xdr:colOff>25400</xdr:colOff>
      <xdr:row>25</xdr:row>
      <xdr:rowOff>215900</xdr:rowOff>
    </xdr:to>
    <xdr:sp macro="" textlink="">
      <xdr:nvSpPr>
        <xdr:cNvPr id="79" name="テキスト ボックス 78">
          <a:extLst>
            <a:ext uri="{FF2B5EF4-FFF2-40B4-BE49-F238E27FC236}">
              <a16:creationId xmlns:a16="http://schemas.microsoft.com/office/drawing/2014/main" id="{00000000-0008-0000-1B00-00004F000000}"/>
            </a:ext>
          </a:extLst>
        </xdr:cNvPr>
        <xdr:cNvSpPr txBox="1"/>
      </xdr:nvSpPr>
      <xdr:spPr>
        <a:xfrm>
          <a:off x="5493497" y="5931647"/>
          <a:ext cx="635374"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26</xdr:row>
      <xdr:rowOff>0</xdr:rowOff>
    </xdr:from>
    <xdr:to>
      <xdr:col>12</xdr:col>
      <xdr:colOff>38026</xdr:colOff>
      <xdr:row>26</xdr:row>
      <xdr:rowOff>216000</xdr:rowOff>
    </xdr:to>
    <xdr:sp macro="" textlink="">
      <xdr:nvSpPr>
        <xdr:cNvPr id="81" name="テキスト ボックス 80">
          <a:extLst>
            <a:ext uri="{FF2B5EF4-FFF2-40B4-BE49-F238E27FC236}">
              <a16:creationId xmlns:a16="http://schemas.microsoft.com/office/drawing/2014/main" id="{00000000-0008-0000-1B00-000051000000}"/>
            </a:ext>
          </a:extLst>
        </xdr:cNvPr>
        <xdr:cNvSpPr txBox="1"/>
      </xdr:nvSpPr>
      <xdr:spPr>
        <a:xfrm>
          <a:off x="5493497" y="6163235"/>
          <a:ext cx="648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27</xdr:row>
      <xdr:rowOff>19050</xdr:rowOff>
    </xdr:from>
    <xdr:to>
      <xdr:col>12</xdr:col>
      <xdr:colOff>38026</xdr:colOff>
      <xdr:row>28</xdr:row>
      <xdr:rowOff>3462</xdr:rowOff>
    </xdr:to>
    <xdr:sp macro="" textlink="">
      <xdr:nvSpPr>
        <xdr:cNvPr id="82" name="テキスト ボックス 81">
          <a:extLst>
            <a:ext uri="{FF2B5EF4-FFF2-40B4-BE49-F238E27FC236}">
              <a16:creationId xmlns:a16="http://schemas.microsoft.com/office/drawing/2014/main" id="{00000000-0008-0000-1B00-000052000000}"/>
            </a:ext>
          </a:extLst>
        </xdr:cNvPr>
        <xdr:cNvSpPr txBox="1"/>
      </xdr:nvSpPr>
      <xdr:spPr>
        <a:xfrm>
          <a:off x="5493497" y="6413874"/>
          <a:ext cx="648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16</xdr:col>
      <xdr:colOff>184524</xdr:colOff>
      <xdr:row>6</xdr:row>
      <xdr:rowOff>12700</xdr:rowOff>
    </xdr:from>
    <xdr:to>
      <xdr:col>17</xdr:col>
      <xdr:colOff>334700</xdr:colOff>
      <xdr:row>6</xdr:row>
      <xdr:rowOff>228700</xdr:rowOff>
    </xdr:to>
    <xdr:sp macro="" textlink="">
      <xdr:nvSpPr>
        <xdr:cNvPr id="83" name="テキスト ボックス 82">
          <a:extLst>
            <a:ext uri="{FF2B5EF4-FFF2-40B4-BE49-F238E27FC236}">
              <a16:creationId xmlns:a16="http://schemas.microsoft.com/office/drawing/2014/main" id="{00000000-0008-0000-1B00-000053000000}"/>
            </a:ext>
          </a:extLst>
        </xdr:cNvPr>
        <xdr:cNvSpPr txBox="1"/>
      </xdr:nvSpPr>
      <xdr:spPr>
        <a:xfrm>
          <a:off x="7995024" y="159272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184524</xdr:colOff>
      <xdr:row>9</xdr:row>
      <xdr:rowOff>6350</xdr:rowOff>
    </xdr:from>
    <xdr:to>
      <xdr:col>17</xdr:col>
      <xdr:colOff>334700</xdr:colOff>
      <xdr:row>9</xdr:row>
      <xdr:rowOff>222350</xdr:rowOff>
    </xdr:to>
    <xdr:sp macro="" textlink="">
      <xdr:nvSpPr>
        <xdr:cNvPr id="84" name="テキスト ボックス 83">
          <a:extLst>
            <a:ext uri="{FF2B5EF4-FFF2-40B4-BE49-F238E27FC236}">
              <a16:creationId xmlns:a16="http://schemas.microsoft.com/office/drawing/2014/main" id="{00000000-0008-0000-1B00-000054000000}"/>
            </a:ext>
          </a:extLst>
        </xdr:cNvPr>
        <xdr:cNvSpPr txBox="1"/>
      </xdr:nvSpPr>
      <xdr:spPr>
        <a:xfrm>
          <a:off x="7995024" y="22811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184524</xdr:colOff>
      <xdr:row>10</xdr:row>
      <xdr:rowOff>25400</xdr:rowOff>
    </xdr:from>
    <xdr:to>
      <xdr:col>17</xdr:col>
      <xdr:colOff>334700</xdr:colOff>
      <xdr:row>11</xdr:row>
      <xdr:rowOff>6077</xdr:rowOff>
    </xdr:to>
    <xdr:sp macro="" textlink="">
      <xdr:nvSpPr>
        <xdr:cNvPr id="85" name="テキスト ボックス 84">
          <a:extLst>
            <a:ext uri="{FF2B5EF4-FFF2-40B4-BE49-F238E27FC236}">
              <a16:creationId xmlns:a16="http://schemas.microsoft.com/office/drawing/2014/main" id="{00000000-0008-0000-1B00-000055000000}"/>
            </a:ext>
          </a:extLst>
        </xdr:cNvPr>
        <xdr:cNvSpPr txBox="1"/>
      </xdr:nvSpPr>
      <xdr:spPr>
        <a:xfrm>
          <a:off x="7995024" y="25243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11</xdr:row>
      <xdr:rowOff>19050</xdr:rowOff>
    </xdr:from>
    <xdr:to>
      <xdr:col>17</xdr:col>
      <xdr:colOff>334700</xdr:colOff>
      <xdr:row>11</xdr:row>
      <xdr:rowOff>235050</xdr:rowOff>
    </xdr:to>
    <xdr:sp macro="" textlink="">
      <xdr:nvSpPr>
        <xdr:cNvPr id="86" name="テキスト ボックス 85">
          <a:extLst>
            <a:ext uri="{FF2B5EF4-FFF2-40B4-BE49-F238E27FC236}">
              <a16:creationId xmlns:a16="http://schemas.microsoft.com/office/drawing/2014/main" id="{00000000-0008-0000-1B00-000056000000}"/>
            </a:ext>
          </a:extLst>
        </xdr:cNvPr>
        <xdr:cNvSpPr txBox="1"/>
      </xdr:nvSpPr>
      <xdr:spPr>
        <a:xfrm>
          <a:off x="7995024" y="27532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12</xdr:row>
      <xdr:rowOff>12700</xdr:rowOff>
    </xdr:from>
    <xdr:to>
      <xdr:col>17</xdr:col>
      <xdr:colOff>334700</xdr:colOff>
      <xdr:row>12</xdr:row>
      <xdr:rowOff>228700</xdr:rowOff>
    </xdr:to>
    <xdr:sp macro="" textlink="">
      <xdr:nvSpPr>
        <xdr:cNvPr id="88" name="テキスト ボックス 87">
          <a:extLst>
            <a:ext uri="{FF2B5EF4-FFF2-40B4-BE49-F238E27FC236}">
              <a16:creationId xmlns:a16="http://schemas.microsoft.com/office/drawing/2014/main" id="{00000000-0008-0000-1B00-000058000000}"/>
            </a:ext>
          </a:extLst>
        </xdr:cNvPr>
        <xdr:cNvSpPr txBox="1"/>
      </xdr:nvSpPr>
      <xdr:spPr>
        <a:xfrm>
          <a:off x="7995024" y="298225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184524</xdr:colOff>
      <xdr:row>13</xdr:row>
      <xdr:rowOff>25400</xdr:rowOff>
    </xdr:from>
    <xdr:to>
      <xdr:col>17</xdr:col>
      <xdr:colOff>334700</xdr:colOff>
      <xdr:row>14</xdr:row>
      <xdr:rowOff>3275</xdr:rowOff>
    </xdr:to>
    <xdr:sp macro="" textlink="">
      <xdr:nvSpPr>
        <xdr:cNvPr id="89" name="テキスト ボックス 88">
          <a:extLst>
            <a:ext uri="{FF2B5EF4-FFF2-40B4-BE49-F238E27FC236}">
              <a16:creationId xmlns:a16="http://schemas.microsoft.com/office/drawing/2014/main" id="{00000000-0008-0000-1B00-000059000000}"/>
            </a:ext>
          </a:extLst>
        </xdr:cNvPr>
        <xdr:cNvSpPr txBox="1"/>
      </xdr:nvSpPr>
      <xdr:spPr>
        <a:xfrm>
          <a:off x="7880724" y="3263900"/>
          <a:ext cx="578801"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77504</xdr:colOff>
      <xdr:row>9</xdr:row>
      <xdr:rowOff>19050</xdr:rowOff>
    </xdr:from>
    <xdr:to>
      <xdr:col>0</xdr:col>
      <xdr:colOff>833504</xdr:colOff>
      <xdr:row>10</xdr:row>
      <xdr:rowOff>46932</xdr:rowOff>
    </xdr:to>
    <xdr:sp macro="" textlink="">
      <xdr:nvSpPr>
        <xdr:cNvPr id="90" name="テキスト ボックス 89">
          <a:extLst>
            <a:ext uri="{FF2B5EF4-FFF2-40B4-BE49-F238E27FC236}">
              <a16:creationId xmlns:a16="http://schemas.microsoft.com/office/drawing/2014/main" id="{00000000-0008-0000-1B00-00005A000000}"/>
            </a:ext>
          </a:extLst>
        </xdr:cNvPr>
        <xdr:cNvSpPr txBox="1"/>
      </xdr:nvSpPr>
      <xdr:spPr>
        <a:xfrm>
          <a:off x="77504" y="2293844"/>
          <a:ext cx="756000" cy="2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r>
            <a:rPr kumimoji="1" lang="en-US" altLang="ja-JP" sz="1100">
              <a:solidFill>
                <a:srgbClr val="0070C0"/>
              </a:solidFill>
            </a:rPr>
            <a:t>M1	1</a:t>
          </a:r>
        </a:p>
        <a:p>
          <a:endParaRPr kumimoji="1" lang="ja-JP" altLang="en-US" sz="1100">
            <a:solidFill>
              <a:srgbClr val="0070C0"/>
            </a:solidFill>
          </a:endParaRPr>
        </a:p>
      </xdr:txBody>
    </xdr:sp>
    <xdr:clientData/>
  </xdr:twoCellAnchor>
  <xdr:twoCellAnchor>
    <xdr:from>
      <xdr:col>0</xdr:col>
      <xdr:colOff>77505</xdr:colOff>
      <xdr:row>10</xdr:row>
      <xdr:rowOff>19050</xdr:rowOff>
    </xdr:from>
    <xdr:to>
      <xdr:col>0</xdr:col>
      <xdr:colOff>821880</xdr:colOff>
      <xdr:row>10</xdr:row>
      <xdr:rowOff>235050</xdr:rowOff>
    </xdr:to>
    <xdr:sp macro="" textlink="">
      <xdr:nvSpPr>
        <xdr:cNvPr id="91" name="テキスト ボックス 90">
          <a:extLst>
            <a:ext uri="{FF2B5EF4-FFF2-40B4-BE49-F238E27FC236}">
              <a16:creationId xmlns:a16="http://schemas.microsoft.com/office/drawing/2014/main" id="{00000000-0008-0000-1B00-00005B000000}"/>
            </a:ext>
          </a:extLst>
        </xdr:cNvPr>
        <xdr:cNvSpPr txBox="1"/>
      </xdr:nvSpPr>
      <xdr:spPr>
        <a:xfrm>
          <a:off x="77505" y="2543175"/>
          <a:ext cx="7443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																																									2</a:t>
          </a:r>
        </a:p>
        <a:p>
          <a:endParaRPr kumimoji="1" lang="ja-JP" altLang="en-US" sz="1100">
            <a:solidFill>
              <a:srgbClr val="0070C0"/>
            </a:solidFill>
          </a:endParaRPr>
        </a:p>
      </xdr:txBody>
    </xdr:sp>
    <xdr:clientData/>
  </xdr:twoCellAnchor>
  <xdr:twoCellAnchor>
    <xdr:from>
      <xdr:col>0</xdr:col>
      <xdr:colOff>77504</xdr:colOff>
      <xdr:row>11</xdr:row>
      <xdr:rowOff>6349</xdr:rowOff>
    </xdr:from>
    <xdr:to>
      <xdr:col>0</xdr:col>
      <xdr:colOff>833504</xdr:colOff>
      <xdr:row>12</xdr:row>
      <xdr:rowOff>23025</xdr:rowOff>
    </xdr:to>
    <xdr:sp macro="" textlink="">
      <xdr:nvSpPr>
        <xdr:cNvPr id="92" name="テキスト ボックス 91">
          <a:extLst>
            <a:ext uri="{FF2B5EF4-FFF2-40B4-BE49-F238E27FC236}">
              <a16:creationId xmlns:a16="http://schemas.microsoft.com/office/drawing/2014/main" id="{00000000-0008-0000-1B00-00005C000000}"/>
            </a:ext>
          </a:extLst>
        </xdr:cNvPr>
        <xdr:cNvSpPr txBox="1"/>
      </xdr:nvSpPr>
      <xdr:spPr>
        <a:xfrm>
          <a:off x="77504" y="2740584"/>
          <a:ext cx="756000" cy="2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241300</xdr:colOff>
      <xdr:row>12</xdr:row>
      <xdr:rowOff>19050</xdr:rowOff>
    </xdr:from>
    <xdr:to>
      <xdr:col>0</xdr:col>
      <xdr:colOff>817300</xdr:colOff>
      <xdr:row>12</xdr:row>
      <xdr:rowOff>235050</xdr:rowOff>
    </xdr:to>
    <xdr:sp macro="" textlink="">
      <xdr:nvSpPr>
        <xdr:cNvPr id="93" name="テキスト ボックス 92">
          <a:extLst>
            <a:ext uri="{FF2B5EF4-FFF2-40B4-BE49-F238E27FC236}">
              <a16:creationId xmlns:a16="http://schemas.microsoft.com/office/drawing/2014/main" id="{00000000-0008-0000-1B00-00005D000000}"/>
            </a:ext>
          </a:extLst>
        </xdr:cNvPr>
        <xdr:cNvSpPr txBox="1"/>
      </xdr:nvSpPr>
      <xdr:spPr>
        <a:xfrm>
          <a:off x="241300" y="3019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241300</xdr:colOff>
      <xdr:row>13</xdr:row>
      <xdr:rowOff>31750</xdr:rowOff>
    </xdr:from>
    <xdr:to>
      <xdr:col>0</xdr:col>
      <xdr:colOff>817300</xdr:colOff>
      <xdr:row>14</xdr:row>
      <xdr:rowOff>9625</xdr:rowOff>
    </xdr:to>
    <xdr:sp macro="" textlink="">
      <xdr:nvSpPr>
        <xdr:cNvPr id="94" name="テキスト ボックス 93">
          <a:extLst>
            <a:ext uri="{FF2B5EF4-FFF2-40B4-BE49-F238E27FC236}">
              <a16:creationId xmlns:a16="http://schemas.microsoft.com/office/drawing/2014/main" id="{00000000-0008-0000-1B00-00005E000000}"/>
            </a:ext>
          </a:extLst>
        </xdr:cNvPr>
        <xdr:cNvSpPr txBox="1"/>
      </xdr:nvSpPr>
      <xdr:spPr>
        <a:xfrm>
          <a:off x="241300" y="32702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241300</xdr:colOff>
      <xdr:row>14</xdr:row>
      <xdr:rowOff>12700</xdr:rowOff>
    </xdr:from>
    <xdr:to>
      <xdr:col>0</xdr:col>
      <xdr:colOff>817300</xdr:colOff>
      <xdr:row>14</xdr:row>
      <xdr:rowOff>228700</xdr:rowOff>
    </xdr:to>
    <xdr:sp macro="" textlink="">
      <xdr:nvSpPr>
        <xdr:cNvPr id="95" name="テキスト ボックス 94">
          <a:extLst>
            <a:ext uri="{FF2B5EF4-FFF2-40B4-BE49-F238E27FC236}">
              <a16:creationId xmlns:a16="http://schemas.microsoft.com/office/drawing/2014/main" id="{00000000-0008-0000-1B00-00005F000000}"/>
            </a:ext>
          </a:extLst>
        </xdr:cNvPr>
        <xdr:cNvSpPr txBox="1"/>
      </xdr:nvSpPr>
      <xdr:spPr>
        <a:xfrm>
          <a:off x="241300" y="34893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15</xdr:row>
      <xdr:rowOff>6350</xdr:rowOff>
    </xdr:from>
    <xdr:to>
      <xdr:col>0</xdr:col>
      <xdr:colOff>817300</xdr:colOff>
      <xdr:row>15</xdr:row>
      <xdr:rowOff>222350</xdr:rowOff>
    </xdr:to>
    <xdr:sp macro="" textlink="">
      <xdr:nvSpPr>
        <xdr:cNvPr id="96" name="テキスト ボックス 95">
          <a:extLst>
            <a:ext uri="{FF2B5EF4-FFF2-40B4-BE49-F238E27FC236}">
              <a16:creationId xmlns:a16="http://schemas.microsoft.com/office/drawing/2014/main" id="{00000000-0008-0000-1B00-000060000000}"/>
            </a:ext>
          </a:extLst>
        </xdr:cNvPr>
        <xdr:cNvSpPr txBox="1"/>
      </xdr:nvSpPr>
      <xdr:spPr>
        <a:xfrm>
          <a:off x="241300" y="37211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16</xdr:row>
      <xdr:rowOff>25400</xdr:rowOff>
    </xdr:from>
    <xdr:to>
      <xdr:col>0</xdr:col>
      <xdr:colOff>817300</xdr:colOff>
      <xdr:row>17</xdr:row>
      <xdr:rowOff>3275</xdr:rowOff>
    </xdr:to>
    <xdr:sp macro="" textlink="">
      <xdr:nvSpPr>
        <xdr:cNvPr id="97" name="テキスト ボックス 96">
          <a:extLst>
            <a:ext uri="{FF2B5EF4-FFF2-40B4-BE49-F238E27FC236}">
              <a16:creationId xmlns:a16="http://schemas.microsoft.com/office/drawing/2014/main" id="{00000000-0008-0000-1B00-000061000000}"/>
            </a:ext>
          </a:extLst>
        </xdr:cNvPr>
        <xdr:cNvSpPr txBox="1"/>
      </xdr:nvSpPr>
      <xdr:spPr>
        <a:xfrm>
          <a:off x="241300" y="39782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241300</xdr:colOff>
      <xdr:row>17</xdr:row>
      <xdr:rowOff>31750</xdr:rowOff>
    </xdr:from>
    <xdr:to>
      <xdr:col>0</xdr:col>
      <xdr:colOff>817300</xdr:colOff>
      <xdr:row>18</xdr:row>
      <xdr:rowOff>9625</xdr:rowOff>
    </xdr:to>
    <xdr:sp macro="" textlink="">
      <xdr:nvSpPr>
        <xdr:cNvPr id="98" name="テキスト ボックス 97">
          <a:extLst>
            <a:ext uri="{FF2B5EF4-FFF2-40B4-BE49-F238E27FC236}">
              <a16:creationId xmlns:a16="http://schemas.microsoft.com/office/drawing/2014/main" id="{00000000-0008-0000-1B00-000062000000}"/>
            </a:ext>
          </a:extLst>
        </xdr:cNvPr>
        <xdr:cNvSpPr txBox="1"/>
      </xdr:nvSpPr>
      <xdr:spPr>
        <a:xfrm>
          <a:off x="241300" y="42227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0</xdr:col>
      <xdr:colOff>241300</xdr:colOff>
      <xdr:row>23</xdr:row>
      <xdr:rowOff>12700</xdr:rowOff>
    </xdr:from>
    <xdr:to>
      <xdr:col>0</xdr:col>
      <xdr:colOff>817300</xdr:colOff>
      <xdr:row>23</xdr:row>
      <xdr:rowOff>228700</xdr:rowOff>
    </xdr:to>
    <xdr:sp macro="" textlink="">
      <xdr:nvSpPr>
        <xdr:cNvPr id="103" name="テキスト ボックス 102">
          <a:extLst>
            <a:ext uri="{FF2B5EF4-FFF2-40B4-BE49-F238E27FC236}">
              <a16:creationId xmlns:a16="http://schemas.microsoft.com/office/drawing/2014/main" id="{00000000-0008-0000-1B00-000067000000}"/>
            </a:ext>
          </a:extLst>
        </xdr:cNvPr>
        <xdr:cNvSpPr txBox="1"/>
      </xdr:nvSpPr>
      <xdr:spPr>
        <a:xfrm>
          <a:off x="241300" y="56324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X1092</a:t>
          </a:r>
        </a:p>
        <a:p>
          <a:pPr algn="l"/>
          <a:endParaRPr kumimoji="1" lang="ja-JP" altLang="en-US" sz="1100">
            <a:solidFill>
              <a:srgbClr val="0070C0"/>
            </a:solidFill>
          </a:endParaRPr>
        </a:p>
      </xdr:txBody>
    </xdr:sp>
    <xdr:clientData/>
  </xdr:twoCellAnchor>
  <xdr:twoCellAnchor>
    <xdr:from>
      <xdr:col>0</xdr:col>
      <xdr:colOff>241300</xdr:colOff>
      <xdr:row>24</xdr:row>
      <xdr:rowOff>25400</xdr:rowOff>
    </xdr:from>
    <xdr:to>
      <xdr:col>0</xdr:col>
      <xdr:colOff>817300</xdr:colOff>
      <xdr:row>25</xdr:row>
      <xdr:rowOff>3275</xdr:rowOff>
    </xdr:to>
    <xdr:sp macro="" textlink="">
      <xdr:nvSpPr>
        <xdr:cNvPr id="104" name="テキスト ボックス 103">
          <a:extLst>
            <a:ext uri="{FF2B5EF4-FFF2-40B4-BE49-F238E27FC236}">
              <a16:creationId xmlns:a16="http://schemas.microsoft.com/office/drawing/2014/main" id="{00000000-0008-0000-1B00-000068000000}"/>
            </a:ext>
          </a:extLst>
        </xdr:cNvPr>
        <xdr:cNvSpPr txBox="1"/>
      </xdr:nvSpPr>
      <xdr:spPr>
        <a:xfrm>
          <a:off x="241300" y="58832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X1093</a:t>
          </a:r>
        </a:p>
        <a:p>
          <a:pPr algn="l"/>
          <a:endParaRPr kumimoji="1" lang="ja-JP" altLang="en-US" sz="1100">
            <a:solidFill>
              <a:srgbClr val="0070C0"/>
            </a:solidFill>
          </a:endParaRPr>
        </a:p>
      </xdr:txBody>
    </xdr:sp>
    <xdr:clientData/>
  </xdr:twoCellAnchor>
  <xdr:twoCellAnchor>
    <xdr:from>
      <xdr:col>0</xdr:col>
      <xdr:colOff>241300</xdr:colOff>
      <xdr:row>25</xdr:row>
      <xdr:rowOff>19050</xdr:rowOff>
    </xdr:from>
    <xdr:to>
      <xdr:col>0</xdr:col>
      <xdr:colOff>817300</xdr:colOff>
      <xdr:row>25</xdr:row>
      <xdr:rowOff>235050</xdr:rowOff>
    </xdr:to>
    <xdr:sp macro="" textlink="">
      <xdr:nvSpPr>
        <xdr:cNvPr id="105" name="テキスト ボックス 104">
          <a:extLst>
            <a:ext uri="{FF2B5EF4-FFF2-40B4-BE49-F238E27FC236}">
              <a16:creationId xmlns:a16="http://schemas.microsoft.com/office/drawing/2014/main" id="{00000000-0008-0000-1B00-000069000000}"/>
            </a:ext>
          </a:extLst>
        </xdr:cNvPr>
        <xdr:cNvSpPr txBox="1"/>
      </xdr:nvSpPr>
      <xdr:spPr>
        <a:xfrm>
          <a:off x="241300" y="61150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X1094</a:t>
          </a:r>
        </a:p>
        <a:p>
          <a:pPr algn="l"/>
          <a:endParaRPr kumimoji="1" lang="ja-JP" altLang="en-US" sz="1100">
            <a:solidFill>
              <a:srgbClr val="0070C0"/>
            </a:solidFill>
          </a:endParaRPr>
        </a:p>
      </xdr:txBody>
    </xdr:sp>
    <xdr:clientData/>
  </xdr:twoCellAnchor>
  <xdr:twoCellAnchor>
    <xdr:from>
      <xdr:col>0</xdr:col>
      <xdr:colOff>241300</xdr:colOff>
      <xdr:row>26</xdr:row>
      <xdr:rowOff>12700</xdr:rowOff>
    </xdr:from>
    <xdr:to>
      <xdr:col>0</xdr:col>
      <xdr:colOff>817300</xdr:colOff>
      <xdr:row>26</xdr:row>
      <xdr:rowOff>228700</xdr:rowOff>
    </xdr:to>
    <xdr:sp macro="" textlink="">
      <xdr:nvSpPr>
        <xdr:cNvPr id="106" name="テキスト ボックス 105">
          <a:extLst>
            <a:ext uri="{FF2B5EF4-FFF2-40B4-BE49-F238E27FC236}">
              <a16:creationId xmlns:a16="http://schemas.microsoft.com/office/drawing/2014/main" id="{00000000-0008-0000-1B00-00006A000000}"/>
            </a:ext>
          </a:extLst>
        </xdr:cNvPr>
        <xdr:cNvSpPr txBox="1"/>
      </xdr:nvSpPr>
      <xdr:spPr>
        <a:xfrm>
          <a:off x="241300" y="6346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X1385</a:t>
          </a:r>
        </a:p>
        <a:p>
          <a:pPr algn="l"/>
          <a:endParaRPr kumimoji="1" lang="ja-JP" altLang="en-US" sz="1100">
            <a:solidFill>
              <a:srgbClr val="0070C0"/>
            </a:solidFill>
          </a:endParaRPr>
        </a:p>
      </xdr:txBody>
    </xdr:sp>
    <xdr:clientData/>
  </xdr:twoCellAnchor>
  <xdr:twoCellAnchor>
    <xdr:from>
      <xdr:col>0</xdr:col>
      <xdr:colOff>241300</xdr:colOff>
      <xdr:row>27</xdr:row>
      <xdr:rowOff>38100</xdr:rowOff>
    </xdr:from>
    <xdr:to>
      <xdr:col>0</xdr:col>
      <xdr:colOff>817300</xdr:colOff>
      <xdr:row>28</xdr:row>
      <xdr:rowOff>15975</xdr:rowOff>
    </xdr:to>
    <xdr:sp macro="" textlink="">
      <xdr:nvSpPr>
        <xdr:cNvPr id="107" name="テキスト ボックス 106">
          <a:extLst>
            <a:ext uri="{FF2B5EF4-FFF2-40B4-BE49-F238E27FC236}">
              <a16:creationId xmlns:a16="http://schemas.microsoft.com/office/drawing/2014/main" id="{00000000-0008-0000-1B00-00006B000000}"/>
            </a:ext>
          </a:extLst>
        </xdr:cNvPr>
        <xdr:cNvSpPr txBox="1"/>
      </xdr:nvSpPr>
      <xdr:spPr>
        <a:xfrm>
          <a:off x="241300" y="6610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X1099</a:t>
          </a:r>
        </a:p>
        <a:p>
          <a:pPr algn="l"/>
          <a:endParaRPr kumimoji="1" lang="ja-JP" altLang="en-US" sz="1100">
            <a:solidFill>
              <a:srgbClr val="0070C0"/>
            </a:solidFill>
          </a:endParaRPr>
        </a:p>
      </xdr:txBody>
    </xdr:sp>
    <xdr:clientData/>
  </xdr:twoCellAnchor>
  <xdr:twoCellAnchor>
    <xdr:from>
      <xdr:col>0</xdr:col>
      <xdr:colOff>241300</xdr:colOff>
      <xdr:row>28</xdr:row>
      <xdr:rowOff>44450</xdr:rowOff>
    </xdr:from>
    <xdr:to>
      <xdr:col>0</xdr:col>
      <xdr:colOff>817300</xdr:colOff>
      <xdr:row>29</xdr:row>
      <xdr:rowOff>22325</xdr:rowOff>
    </xdr:to>
    <xdr:sp macro="" textlink="">
      <xdr:nvSpPr>
        <xdr:cNvPr id="108" name="テキスト ボックス 107">
          <a:extLst>
            <a:ext uri="{FF2B5EF4-FFF2-40B4-BE49-F238E27FC236}">
              <a16:creationId xmlns:a16="http://schemas.microsoft.com/office/drawing/2014/main" id="{00000000-0008-0000-1B00-00006C000000}"/>
            </a:ext>
          </a:extLst>
        </xdr:cNvPr>
        <xdr:cNvSpPr txBox="1"/>
      </xdr:nvSpPr>
      <xdr:spPr>
        <a:xfrm>
          <a:off x="241300" y="6854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X1098</a:t>
          </a:r>
        </a:p>
        <a:p>
          <a:pPr algn="l"/>
          <a:endParaRPr kumimoji="1" lang="ja-JP" altLang="en-US" sz="1100">
            <a:solidFill>
              <a:srgbClr val="0070C0"/>
            </a:solidFill>
          </a:endParaRPr>
        </a:p>
      </xdr:txBody>
    </xdr:sp>
    <xdr:clientData/>
  </xdr:twoCellAnchor>
  <xdr:twoCellAnchor>
    <xdr:from>
      <xdr:col>16</xdr:col>
      <xdr:colOff>184524</xdr:colOff>
      <xdr:row>19</xdr:row>
      <xdr:rowOff>30922</xdr:rowOff>
    </xdr:from>
    <xdr:to>
      <xdr:col>17</xdr:col>
      <xdr:colOff>334700</xdr:colOff>
      <xdr:row>20</xdr:row>
      <xdr:rowOff>11599</xdr:rowOff>
    </xdr:to>
    <xdr:sp macro="" textlink="">
      <xdr:nvSpPr>
        <xdr:cNvPr id="118" name="テキスト ボックス 117">
          <a:extLst>
            <a:ext uri="{FF2B5EF4-FFF2-40B4-BE49-F238E27FC236}">
              <a16:creationId xmlns:a16="http://schemas.microsoft.com/office/drawing/2014/main" id="{00000000-0008-0000-1B00-000076000000}"/>
            </a:ext>
          </a:extLst>
        </xdr:cNvPr>
        <xdr:cNvSpPr txBox="1"/>
      </xdr:nvSpPr>
      <xdr:spPr>
        <a:xfrm>
          <a:off x="7995024" y="46477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X1052</a:t>
          </a:r>
        </a:p>
        <a:p>
          <a:pPr algn="l"/>
          <a:endParaRPr kumimoji="1" lang="ja-JP" altLang="en-US" sz="1100">
            <a:solidFill>
              <a:srgbClr val="0070C0"/>
            </a:solidFill>
          </a:endParaRPr>
        </a:p>
      </xdr:txBody>
    </xdr:sp>
    <xdr:clientData/>
  </xdr:twoCellAnchor>
  <xdr:twoCellAnchor>
    <xdr:from>
      <xdr:col>24</xdr:col>
      <xdr:colOff>223263</xdr:colOff>
      <xdr:row>19</xdr:row>
      <xdr:rowOff>1</xdr:rowOff>
    </xdr:from>
    <xdr:to>
      <xdr:col>25</xdr:col>
      <xdr:colOff>362234</xdr:colOff>
      <xdr:row>19</xdr:row>
      <xdr:rowOff>216001</xdr:rowOff>
    </xdr:to>
    <xdr:sp macro="" textlink="">
      <xdr:nvSpPr>
        <xdr:cNvPr id="119" name="テキスト ボックス 118">
          <a:extLst>
            <a:ext uri="{FF2B5EF4-FFF2-40B4-BE49-F238E27FC236}">
              <a16:creationId xmlns:a16="http://schemas.microsoft.com/office/drawing/2014/main" id="{00000000-0008-0000-1B00-000077000000}"/>
            </a:ext>
          </a:extLst>
        </xdr:cNvPr>
        <xdr:cNvSpPr txBox="1"/>
      </xdr:nvSpPr>
      <xdr:spPr>
        <a:xfrm>
          <a:off x="11653263" y="46168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X1053</a:t>
          </a:r>
        </a:p>
        <a:p>
          <a:pPr algn="l"/>
          <a:endParaRPr kumimoji="1" lang="en-US" altLang="ja-JP" sz="1100">
            <a:solidFill>
              <a:srgbClr val="0070C0"/>
            </a:solidFill>
          </a:endParaRPr>
        </a:p>
        <a:p>
          <a:pPr algn="l"/>
          <a:endParaRPr kumimoji="1" lang="ja-JP" altLang="en-US" sz="1100">
            <a:solidFill>
              <a:srgbClr val="0070C0"/>
            </a:solidFill>
          </a:endParaRPr>
        </a:p>
      </xdr:txBody>
    </xdr:sp>
    <xdr:clientData/>
  </xdr:twoCellAnchor>
  <xdr:twoCellAnchor>
    <xdr:from>
      <xdr:col>22</xdr:col>
      <xdr:colOff>153253</xdr:colOff>
      <xdr:row>34</xdr:row>
      <xdr:rowOff>17616</xdr:rowOff>
    </xdr:from>
    <xdr:to>
      <xdr:col>22</xdr:col>
      <xdr:colOff>717551</xdr:colOff>
      <xdr:row>35</xdr:row>
      <xdr:rowOff>12700</xdr:rowOff>
    </xdr:to>
    <xdr:sp macro="" textlink="">
      <xdr:nvSpPr>
        <xdr:cNvPr id="122" name="テキスト ボックス 121">
          <a:extLst>
            <a:ext uri="{FF2B5EF4-FFF2-40B4-BE49-F238E27FC236}">
              <a16:creationId xmlns:a16="http://schemas.microsoft.com/office/drawing/2014/main" id="{00000000-0008-0000-1B00-00007A000000}"/>
            </a:ext>
          </a:extLst>
        </xdr:cNvPr>
        <xdr:cNvSpPr txBox="1"/>
      </xdr:nvSpPr>
      <xdr:spPr>
        <a:xfrm>
          <a:off x="10351353" y="7942416"/>
          <a:ext cx="564298" cy="223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0070C0"/>
              </a:solidFill>
            </a:rPr>
            <a:t>X1394</a:t>
          </a:r>
        </a:p>
        <a:p>
          <a:pPr algn="l"/>
          <a:endParaRPr kumimoji="1" lang="en-US" altLang="ja-JP" sz="1100">
            <a:solidFill>
              <a:srgbClr val="0070C0"/>
            </a:solidFill>
          </a:endParaRPr>
        </a:p>
        <a:p>
          <a:pPr algn="l"/>
          <a:endParaRPr kumimoji="1" lang="ja-JP" altLang="en-US" sz="1100">
            <a:solidFill>
              <a:srgbClr val="0070C0"/>
            </a:solidFill>
          </a:endParaRPr>
        </a:p>
      </xdr:txBody>
    </xdr:sp>
    <xdr:clientData/>
  </xdr:twoCellAnchor>
  <xdr:twoCellAnchor>
    <xdr:from>
      <xdr:col>0</xdr:col>
      <xdr:colOff>241300</xdr:colOff>
      <xdr:row>8</xdr:row>
      <xdr:rowOff>5043</xdr:rowOff>
    </xdr:from>
    <xdr:to>
      <xdr:col>0</xdr:col>
      <xdr:colOff>817300</xdr:colOff>
      <xdr:row>8</xdr:row>
      <xdr:rowOff>221043</xdr:rowOff>
    </xdr:to>
    <xdr:sp macro="" textlink="">
      <xdr:nvSpPr>
        <xdr:cNvPr id="111" name="テキスト ボックス 110">
          <a:extLst>
            <a:ext uri="{FF2B5EF4-FFF2-40B4-BE49-F238E27FC236}">
              <a16:creationId xmlns:a16="http://schemas.microsoft.com/office/drawing/2014/main" id="{00000000-0008-0000-1B00-00006F000000}"/>
            </a:ext>
          </a:extLst>
        </xdr:cNvPr>
        <xdr:cNvSpPr txBox="1"/>
      </xdr:nvSpPr>
      <xdr:spPr>
        <a:xfrm>
          <a:off x="241300" y="20719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X4</a:t>
          </a:r>
        </a:p>
        <a:p>
          <a:pPr algn="l"/>
          <a:endParaRPr kumimoji="1" lang="ja-JP" altLang="en-US" sz="1100">
            <a:solidFill>
              <a:srgbClr val="0070C0"/>
            </a:solidFill>
          </a:endParaRPr>
        </a:p>
      </xdr:txBody>
    </xdr:sp>
    <xdr:clientData/>
  </xdr:twoCellAnchor>
  <xdr:twoCellAnchor>
    <xdr:from>
      <xdr:col>16</xdr:col>
      <xdr:colOff>184524</xdr:colOff>
      <xdr:row>8</xdr:row>
      <xdr:rowOff>13075</xdr:rowOff>
    </xdr:from>
    <xdr:to>
      <xdr:col>17</xdr:col>
      <xdr:colOff>334700</xdr:colOff>
      <xdr:row>9</xdr:row>
      <xdr:rowOff>4957</xdr:rowOff>
    </xdr:to>
    <xdr:sp macro="" textlink="">
      <xdr:nvSpPr>
        <xdr:cNvPr id="116" name="テキスト ボックス 115">
          <a:extLst>
            <a:ext uri="{FF2B5EF4-FFF2-40B4-BE49-F238E27FC236}">
              <a16:creationId xmlns:a16="http://schemas.microsoft.com/office/drawing/2014/main" id="{00000000-0008-0000-1B00-000074000000}"/>
            </a:ext>
          </a:extLst>
        </xdr:cNvPr>
        <xdr:cNvSpPr txBox="1"/>
      </xdr:nvSpPr>
      <xdr:spPr>
        <a:xfrm>
          <a:off x="7880724" y="2080000"/>
          <a:ext cx="578801"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0070C0"/>
              </a:solidFill>
            </a:rPr>
            <a:t>X5</a:t>
          </a:r>
        </a:p>
        <a:p>
          <a:pPr algn="l"/>
          <a:endParaRPr kumimoji="1" lang="ja-JP" altLang="en-US" sz="1100">
            <a:solidFill>
              <a:srgbClr val="0070C0"/>
            </a:solidFill>
          </a:endParaRPr>
        </a:p>
      </xdr:txBody>
    </xdr:sp>
    <xdr:clientData/>
  </xdr:twoCellAnchor>
  <xdr:twoCellAnchor>
    <xdr:from>
      <xdr:col>3</xdr:col>
      <xdr:colOff>215841</xdr:colOff>
      <xdr:row>19</xdr:row>
      <xdr:rowOff>13307</xdr:rowOff>
    </xdr:from>
    <xdr:to>
      <xdr:col>6</xdr:col>
      <xdr:colOff>2512</xdr:colOff>
      <xdr:row>20</xdr:row>
      <xdr:rowOff>9785</xdr:rowOff>
    </xdr:to>
    <xdr:sp macro="" textlink="">
      <xdr:nvSpPr>
        <xdr:cNvPr id="117" name="テキスト ボックス 116">
          <a:extLst>
            <a:ext uri="{FF2B5EF4-FFF2-40B4-BE49-F238E27FC236}">
              <a16:creationId xmlns:a16="http://schemas.microsoft.com/office/drawing/2014/main" id="{00000000-0008-0000-1B00-000075000000}"/>
            </a:ext>
          </a:extLst>
        </xdr:cNvPr>
        <xdr:cNvSpPr txBox="1"/>
      </xdr:nvSpPr>
      <xdr:spPr>
        <a:xfrm>
          <a:off x="2105900" y="4555425"/>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215841</xdr:colOff>
      <xdr:row>20</xdr:row>
      <xdr:rowOff>817</xdr:rowOff>
    </xdr:from>
    <xdr:to>
      <xdr:col>6</xdr:col>
      <xdr:colOff>2512</xdr:colOff>
      <xdr:row>20</xdr:row>
      <xdr:rowOff>228162</xdr:rowOff>
    </xdr:to>
    <xdr:sp macro="" textlink="">
      <xdr:nvSpPr>
        <xdr:cNvPr id="120" name="テキスト ボックス 119">
          <a:extLst>
            <a:ext uri="{FF2B5EF4-FFF2-40B4-BE49-F238E27FC236}">
              <a16:creationId xmlns:a16="http://schemas.microsoft.com/office/drawing/2014/main" id="{00000000-0008-0000-1B00-000078000000}"/>
            </a:ext>
          </a:extLst>
        </xdr:cNvPr>
        <xdr:cNvSpPr txBox="1"/>
      </xdr:nvSpPr>
      <xdr:spPr>
        <a:xfrm>
          <a:off x="2105900" y="4774523"/>
          <a:ext cx="1064141" cy="22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215841</xdr:colOff>
      <xdr:row>21</xdr:row>
      <xdr:rowOff>25360</xdr:rowOff>
    </xdr:from>
    <xdr:to>
      <xdr:col>6</xdr:col>
      <xdr:colOff>2512</xdr:colOff>
      <xdr:row>22</xdr:row>
      <xdr:rowOff>21838</xdr:rowOff>
    </xdr:to>
    <xdr:sp macro="" textlink="">
      <xdr:nvSpPr>
        <xdr:cNvPr id="121" name="テキスト ボックス 120">
          <a:extLst>
            <a:ext uri="{FF2B5EF4-FFF2-40B4-BE49-F238E27FC236}">
              <a16:creationId xmlns:a16="http://schemas.microsoft.com/office/drawing/2014/main" id="{00000000-0008-0000-1B00-000079000000}"/>
            </a:ext>
          </a:extLst>
        </xdr:cNvPr>
        <xdr:cNvSpPr txBox="1"/>
      </xdr:nvSpPr>
      <xdr:spPr>
        <a:xfrm>
          <a:off x="2105900" y="5030654"/>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3</xdr:col>
      <xdr:colOff>201706</xdr:colOff>
      <xdr:row>18</xdr:row>
      <xdr:rowOff>0</xdr:rowOff>
    </xdr:from>
    <xdr:to>
      <xdr:col>6</xdr:col>
      <xdr:colOff>2512</xdr:colOff>
      <xdr:row>18</xdr:row>
      <xdr:rowOff>221811</xdr:rowOff>
    </xdr:to>
    <xdr:sp macro="" textlink="">
      <xdr:nvSpPr>
        <xdr:cNvPr id="123" name="テキスト ボックス 122">
          <a:extLst>
            <a:ext uri="{FF2B5EF4-FFF2-40B4-BE49-F238E27FC236}">
              <a16:creationId xmlns:a16="http://schemas.microsoft.com/office/drawing/2014/main" id="{00000000-0008-0000-1B00-00007B000000}"/>
            </a:ext>
          </a:extLst>
        </xdr:cNvPr>
        <xdr:cNvSpPr txBox="1"/>
      </xdr:nvSpPr>
      <xdr:spPr>
        <a:xfrm>
          <a:off x="2091765" y="4310529"/>
          <a:ext cx="1078276" cy="221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oneCellAnchor>
    <xdr:from>
      <xdr:col>20</xdr:col>
      <xdr:colOff>6350</xdr:colOff>
      <xdr:row>5</xdr:row>
      <xdr:rowOff>127000</xdr:rowOff>
    </xdr:from>
    <xdr:ext cx="2034241" cy="536016"/>
    <xdr:sp macro="" textlink="">
      <xdr:nvSpPr>
        <xdr:cNvPr id="110" name="吹き出し: 角を丸めた四角形 12">
          <a:extLst>
            <a:ext uri="{FF2B5EF4-FFF2-40B4-BE49-F238E27FC236}">
              <a16:creationId xmlns:a16="http://schemas.microsoft.com/office/drawing/2014/main" id="{00000000-0008-0000-1B00-00006E000000}"/>
            </a:ext>
          </a:extLst>
        </xdr:cNvPr>
        <xdr:cNvSpPr/>
      </xdr:nvSpPr>
      <xdr:spPr bwMode="auto">
        <a:xfrm>
          <a:off x="9505950" y="1422400"/>
          <a:ext cx="2033121" cy="530039"/>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27</xdr:col>
      <xdr:colOff>234765</xdr:colOff>
      <xdr:row>26</xdr:row>
      <xdr:rowOff>44823</xdr:rowOff>
    </xdr:from>
    <xdr:ext cx="1838697" cy="1189163"/>
    <xdr:sp macro="" textlink="">
      <xdr:nvSpPr>
        <xdr:cNvPr id="2" name="吹き出し: 角を丸めた四角形 15">
          <a:extLst>
            <a:ext uri="{FF2B5EF4-FFF2-40B4-BE49-F238E27FC236}">
              <a16:creationId xmlns:a16="http://schemas.microsoft.com/office/drawing/2014/main" id="{00000000-0008-0000-1B00-000002000000}"/>
            </a:ext>
          </a:extLst>
        </xdr:cNvPr>
        <xdr:cNvSpPr/>
      </xdr:nvSpPr>
      <xdr:spPr bwMode="auto">
        <a:xfrm>
          <a:off x="12957177" y="6208058"/>
          <a:ext cx="1838697" cy="1189163"/>
        </a:xfrm>
        <a:prstGeom prst="wedgeRoundRectCallout">
          <a:avLst>
            <a:gd name="adj1" fmla="val -61890"/>
            <a:gd name="adj2" fmla="val -87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no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oneCellAnchor>
  <xdr:twoCellAnchor>
    <xdr:from>
      <xdr:col>27</xdr:col>
      <xdr:colOff>23062</xdr:colOff>
      <xdr:row>31</xdr:row>
      <xdr:rowOff>141928</xdr:rowOff>
    </xdr:from>
    <xdr:to>
      <xdr:col>32</xdr:col>
      <xdr:colOff>309656</xdr:colOff>
      <xdr:row>34</xdr:row>
      <xdr:rowOff>101827</xdr:rowOff>
    </xdr:to>
    <xdr:sp macro="" textlink="">
      <xdr:nvSpPr>
        <xdr:cNvPr id="4" name="吹き出し: 角を丸めた四角形 13">
          <a:extLst>
            <a:ext uri="{FF2B5EF4-FFF2-40B4-BE49-F238E27FC236}">
              <a16:creationId xmlns:a16="http://schemas.microsoft.com/office/drawing/2014/main" id="{00000000-0008-0000-1B00-000004000000}"/>
            </a:ext>
          </a:extLst>
        </xdr:cNvPr>
        <xdr:cNvSpPr/>
      </xdr:nvSpPr>
      <xdr:spPr bwMode="auto">
        <a:xfrm>
          <a:off x="12735762" y="7380928"/>
          <a:ext cx="2413844" cy="645699"/>
        </a:xfrm>
        <a:prstGeom prst="wedgeRoundRectCallout">
          <a:avLst>
            <a:gd name="adj1" fmla="val 8958"/>
            <a:gd name="adj2" fmla="val -77852"/>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a:t>
          </a:r>
          <a:r>
            <a:rPr lang="ja-JP" altLang="ja-JP" sz="1100">
              <a:solidFill>
                <a:schemeClr val="dk1"/>
              </a:solidFill>
              <a:effectLst/>
              <a:latin typeface="+mn-lt"/>
              <a:ea typeface="+mn-ea"/>
              <a:cs typeface="+mn-cs"/>
            </a:rPr>
            <a:t>位置・内容</a:t>
          </a:r>
          <a:r>
            <a:rPr lang="ja-JP" altLang="en-US" sz="1100">
              <a:solidFill>
                <a:sysClr val="windowText" lastClr="000000"/>
              </a:solidFill>
              <a:effectLst/>
              <a:latin typeface="+mn-lt"/>
              <a:ea typeface="+mn-ea"/>
              <a:cs typeface="+mn-cs"/>
            </a:rPr>
            <a:t>の変更</a:t>
          </a:r>
          <a:endParaRPr lang="en-US" altLang="ja-JP" sz="1100">
            <a:solidFill>
              <a:sysClr val="windowText" lastClr="000000"/>
            </a:solidFill>
            <a:effectLst/>
            <a:latin typeface="+mn-lt"/>
            <a:ea typeface="+mn-ea"/>
            <a:cs typeface="+mn-cs"/>
          </a:endParaRPr>
        </a:p>
      </xdr:txBody>
    </xdr:sp>
    <xdr:clientData/>
  </xdr:twoCellAnchor>
  <xdr:twoCellAnchor>
    <xdr:from>
      <xdr:col>27</xdr:col>
      <xdr:colOff>11856</xdr:colOff>
      <xdr:row>31</xdr:row>
      <xdr:rowOff>141928</xdr:rowOff>
    </xdr:from>
    <xdr:to>
      <xdr:col>32</xdr:col>
      <xdr:colOff>298450</xdr:colOff>
      <xdr:row>34</xdr:row>
      <xdr:rowOff>101827</xdr:rowOff>
    </xdr:to>
    <xdr:sp macro="" textlink="">
      <xdr:nvSpPr>
        <xdr:cNvPr id="9" name="吹き出し: 角を丸めた四角形 13">
          <a:extLst>
            <a:ext uri="{FF2B5EF4-FFF2-40B4-BE49-F238E27FC236}">
              <a16:creationId xmlns:a16="http://schemas.microsoft.com/office/drawing/2014/main" id="{00000000-0008-0000-1B00-000009000000}"/>
            </a:ext>
          </a:extLst>
        </xdr:cNvPr>
        <xdr:cNvSpPr/>
      </xdr:nvSpPr>
      <xdr:spPr bwMode="auto">
        <a:xfrm>
          <a:off x="12724556" y="7380928"/>
          <a:ext cx="2413844" cy="645699"/>
        </a:xfrm>
        <a:prstGeom prst="wedgeRoundRectCallout">
          <a:avLst>
            <a:gd name="adj1" fmla="val 6391"/>
            <a:gd name="adj2" fmla="val 132509"/>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・④⑤の吹き出し位置・内容の変更</a:t>
          </a:r>
          <a:endParaRPr lang="en-US" altLang="ja-JP" sz="1100">
            <a:solidFill>
              <a:sysClr val="windowText" lastClr="000000"/>
            </a:solidFill>
            <a:effectLst/>
            <a:latin typeface="+mn-lt"/>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5</xdr:col>
      <xdr:colOff>194235</xdr:colOff>
      <xdr:row>5</xdr:row>
      <xdr:rowOff>108456</xdr:rowOff>
    </xdr:from>
    <xdr:ext cx="2974788" cy="261206"/>
    <xdr:sp macro="" textlink="">
      <xdr:nvSpPr>
        <xdr:cNvPr id="24" name="吹き出し: 角を丸めた四角形 17">
          <a:extLst>
            <a:ext uri="{FF2B5EF4-FFF2-40B4-BE49-F238E27FC236}">
              <a16:creationId xmlns:a16="http://schemas.microsoft.com/office/drawing/2014/main" id="{00000000-0008-0000-1C00-000018000000}"/>
            </a:ext>
          </a:extLst>
        </xdr:cNvPr>
        <xdr:cNvSpPr/>
      </xdr:nvSpPr>
      <xdr:spPr bwMode="auto">
        <a:xfrm>
          <a:off x="2756647" y="1483044"/>
          <a:ext cx="2974788" cy="261206"/>
        </a:xfrm>
        <a:prstGeom prst="wedgeRoundRectCallout">
          <a:avLst>
            <a:gd name="adj1" fmla="val -56752"/>
            <a:gd name="adj2" fmla="val 917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1</xdr:col>
      <xdr:colOff>14941</xdr:colOff>
      <xdr:row>34</xdr:row>
      <xdr:rowOff>143009</xdr:rowOff>
    </xdr:from>
    <xdr:ext cx="8439096" cy="2009587"/>
    <xdr:sp macro="" textlink="">
      <xdr:nvSpPr>
        <xdr:cNvPr id="17" name="吹き出し: 角を丸めた四角形 15">
          <a:extLst>
            <a:ext uri="{FF2B5EF4-FFF2-40B4-BE49-F238E27FC236}">
              <a16:creationId xmlns:a16="http://schemas.microsoft.com/office/drawing/2014/main" id="{00000000-0008-0000-1C00-000011000000}"/>
            </a:ext>
          </a:extLst>
        </xdr:cNvPr>
        <xdr:cNvSpPr/>
      </xdr:nvSpPr>
      <xdr:spPr bwMode="auto">
        <a:xfrm>
          <a:off x="874059" y="8233656"/>
          <a:ext cx="8439096" cy="2009587"/>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spAutoFit/>
        </a:bodyPr>
        <a:lstStyle/>
        <a:p>
          <a:pPr lvl="0"/>
          <a:r>
            <a:rPr lang="ja-JP" altLang="en-US" sz="1100">
              <a:solidFill>
                <a:sysClr val="windowText" lastClr="000000"/>
              </a:solidFill>
              <a:effectLst/>
              <a:latin typeface="+mn-lt"/>
              <a:ea typeface="+mn-ea"/>
              <a:cs typeface="+mn-cs"/>
            </a:rPr>
            <a:t>左記</a:t>
          </a:r>
          <a:r>
            <a:rPr lang="ja-JP" altLang="ja-JP" sz="1100">
              <a:effectLst/>
              <a:latin typeface="+mn-lt"/>
              <a:ea typeface="+mn-ea"/>
              <a:cs typeface="+mn-cs"/>
            </a:rPr>
            <a:t>は④⑤の補足である。左記</a:t>
          </a:r>
          <a:r>
            <a:rPr lang="ja-JP" altLang="en-US" sz="1100">
              <a:solidFill>
                <a:sysClr val="windowText" lastClr="000000"/>
              </a:solidFill>
              <a:effectLst/>
              <a:latin typeface="+mn-lt"/>
              <a:ea typeface="+mn-ea"/>
              <a:cs typeface="+mn-cs"/>
            </a:rPr>
            <a:t>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en-US" altLang="ja-JP" sz="1100">
              <a:effectLst/>
              <a:latin typeface="+mn-lt"/>
              <a:ea typeface="+mn-ea"/>
              <a:cs typeface="+mn-cs"/>
            </a:rPr>
            <a:t>X57</a:t>
          </a:r>
          <a:r>
            <a:rPr lang="ja-JP" altLang="ja-JP"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oneCellAnchor>
  <xdr:twoCellAnchor>
    <xdr:from>
      <xdr:col>5</xdr:col>
      <xdr:colOff>107866</xdr:colOff>
      <xdr:row>32</xdr:row>
      <xdr:rowOff>72572</xdr:rowOff>
    </xdr:from>
    <xdr:to>
      <xdr:col>10</xdr:col>
      <xdr:colOff>402078</xdr:colOff>
      <xdr:row>34</xdr:row>
      <xdr:rowOff>143009</xdr:rowOff>
    </xdr:to>
    <xdr:cxnSp macro="">
      <xdr:nvCxnSpPr>
        <xdr:cNvPr id="22" name="直線矢印コネクタ 21">
          <a:extLst>
            <a:ext uri="{FF2B5EF4-FFF2-40B4-BE49-F238E27FC236}">
              <a16:creationId xmlns:a16="http://schemas.microsoft.com/office/drawing/2014/main" id="{00000000-0008-0000-1C00-000016000000}"/>
            </a:ext>
          </a:extLst>
        </xdr:cNvPr>
        <xdr:cNvCxnSpPr>
          <a:cxnSpLocks/>
          <a:stCxn id="17" idx="0"/>
          <a:endCxn id="36" idx="2"/>
        </xdr:cNvCxnSpPr>
      </xdr:nvCxnSpPr>
      <xdr:spPr>
        <a:xfrm flipH="1" flipV="1">
          <a:off x="2670278" y="7700043"/>
          <a:ext cx="2423329" cy="5336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31750</xdr:colOff>
      <xdr:row>0</xdr:row>
      <xdr:rowOff>57150</xdr:rowOff>
    </xdr:from>
    <xdr:ext cx="3301859" cy="759759"/>
    <xdr:sp macro="" textlink="">
      <xdr:nvSpPr>
        <xdr:cNvPr id="31" name="四角形: 角を丸くする 11">
          <a:extLst>
            <a:ext uri="{FF2B5EF4-FFF2-40B4-BE49-F238E27FC236}">
              <a16:creationId xmlns:a16="http://schemas.microsoft.com/office/drawing/2014/main" id="{00000000-0008-0000-1C00-00001F000000}"/>
            </a:ext>
          </a:extLst>
        </xdr:cNvPr>
        <xdr:cNvSpPr/>
      </xdr:nvSpPr>
      <xdr:spPr>
        <a:xfrm>
          <a:off x="12280900" y="57150"/>
          <a:ext cx="3299244" cy="765735"/>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oneCellAnchor>
    <xdr:from>
      <xdr:col>29</xdr:col>
      <xdr:colOff>53318</xdr:colOff>
      <xdr:row>5</xdr:row>
      <xdr:rowOff>74471</xdr:rowOff>
    </xdr:from>
    <xdr:ext cx="908425" cy="261206"/>
    <xdr:sp macro="" textlink="">
      <xdr:nvSpPr>
        <xdr:cNvPr id="32" name="吹き出し: 角を丸めた四角形 13">
          <a:extLst>
            <a:ext uri="{FF2B5EF4-FFF2-40B4-BE49-F238E27FC236}">
              <a16:creationId xmlns:a16="http://schemas.microsoft.com/office/drawing/2014/main" id="{00000000-0008-0000-1C00-000020000000}"/>
            </a:ext>
          </a:extLst>
        </xdr:cNvPr>
        <xdr:cNvSpPr/>
      </xdr:nvSpPr>
      <xdr:spPr bwMode="auto">
        <a:xfrm>
          <a:off x="13597494" y="1449059"/>
          <a:ext cx="908425" cy="261206"/>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xdr:col>
      <xdr:colOff>27214</xdr:colOff>
      <xdr:row>29</xdr:row>
      <xdr:rowOff>99786</xdr:rowOff>
    </xdr:from>
    <xdr:to>
      <xdr:col>9</xdr:col>
      <xdr:colOff>188518</xdr:colOff>
      <xdr:row>32</xdr:row>
      <xdr:rowOff>72572</xdr:rowOff>
    </xdr:to>
    <xdr:sp macro="" textlink="">
      <xdr:nvSpPr>
        <xdr:cNvPr id="36" name="吹き出し: 角を丸めた四角形 4">
          <a:extLst>
            <a:ext uri="{FF2B5EF4-FFF2-40B4-BE49-F238E27FC236}">
              <a16:creationId xmlns:a16="http://schemas.microsoft.com/office/drawing/2014/main" id="{00000000-0008-0000-1C00-000024000000}"/>
            </a:ext>
          </a:extLst>
        </xdr:cNvPr>
        <xdr:cNvSpPr/>
      </xdr:nvSpPr>
      <xdr:spPr bwMode="auto">
        <a:xfrm>
          <a:off x="453571" y="6685643"/>
          <a:ext cx="3572161" cy="653143"/>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pPr algn="l"/>
          <a:r>
            <a:rPr kumimoji="1" lang="ja-JP" altLang="ja-JP" sz="1100">
              <a:effectLst/>
              <a:latin typeface="+mn-lt"/>
              <a:ea typeface="+mn-ea"/>
              <a:cs typeface="+mn-cs"/>
            </a:rPr>
            <a:t>取引内容は別紙、内訳明細書に記載。単一の税率で</a:t>
          </a:r>
          <a:r>
            <a:rPr kumimoji="1" lang="en-US" altLang="ja-JP" sz="1100">
              <a:effectLst/>
              <a:latin typeface="+mn-lt"/>
              <a:ea typeface="+mn-ea"/>
              <a:cs typeface="+mn-cs"/>
            </a:rPr>
            <a:t>｢</a:t>
          </a:r>
          <a:r>
            <a:rPr kumimoji="1" lang="ja-JP" altLang="ja-JP" sz="1100">
              <a:effectLst/>
              <a:latin typeface="+mn-lt"/>
              <a:ea typeface="+mn-ea"/>
              <a:cs typeface="+mn-cs"/>
            </a:rPr>
            <a:t>課税分類コード</a:t>
          </a:r>
          <a:r>
            <a:rPr kumimoji="1" lang="en-US" altLang="ja-JP" sz="1100">
              <a:effectLst/>
              <a:latin typeface="+mn-lt"/>
              <a:ea typeface="+mn-ea"/>
              <a:cs typeface="+mn-cs"/>
            </a:rPr>
            <a:t>｣</a:t>
          </a:r>
          <a:r>
            <a:rPr kumimoji="1" lang="ja-JP" altLang="ja-JP" sz="1100">
              <a:effectLst/>
              <a:latin typeface="+mn-lt"/>
              <a:ea typeface="+mn-ea"/>
              <a:cs typeface="+mn-cs"/>
            </a:rPr>
            <a:t>「消費税率」に従う</a:t>
          </a:r>
          <a:r>
            <a:rPr kumimoji="1" lang="ja-JP" altLang="en-US" sz="1100">
              <a:effectLst/>
              <a:latin typeface="+mn-lt"/>
              <a:ea typeface="+mn-ea"/>
              <a:cs typeface="+mn-cs"/>
            </a:rPr>
            <a:t>。</a:t>
          </a:r>
          <a:endParaRPr kumimoji="1" lang="en-US" altLang="ja-JP" sz="1100">
            <a:solidFill>
              <a:sysClr val="windowText" lastClr="000000"/>
            </a:solidFill>
          </a:endParaRPr>
        </a:p>
      </xdr:txBody>
    </xdr:sp>
    <xdr:clientData/>
  </xdr:twoCellAnchor>
  <xdr:oneCellAnchor>
    <xdr:from>
      <xdr:col>9</xdr:col>
      <xdr:colOff>261469</xdr:colOff>
      <xdr:row>29</xdr:row>
      <xdr:rowOff>31345</xdr:rowOff>
    </xdr:from>
    <xdr:ext cx="1583765" cy="783619"/>
    <xdr:sp macro="" textlink="">
      <xdr:nvSpPr>
        <xdr:cNvPr id="27" name="吹き出し: 角を丸めた四角形 26">
          <a:extLst>
            <a:ext uri="{FF2B5EF4-FFF2-40B4-BE49-F238E27FC236}">
              <a16:creationId xmlns:a16="http://schemas.microsoft.com/office/drawing/2014/main" id="{00000000-0008-0000-1C00-00001B000000}"/>
            </a:ext>
          </a:extLst>
        </xdr:cNvPr>
        <xdr:cNvSpPr/>
      </xdr:nvSpPr>
      <xdr:spPr bwMode="auto">
        <a:xfrm>
          <a:off x="4527175" y="6964051"/>
          <a:ext cx="1583765" cy="783619"/>
        </a:xfrm>
        <a:prstGeom prst="wedgeRoundRectCallout">
          <a:avLst>
            <a:gd name="adj1" fmla="val -31965"/>
            <a:gd name="adj2" fmla="val -157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③取引内容（軽減税率の対象品目がある場合、その</a:t>
          </a:r>
          <a:r>
            <a:rPr lang="ja-JP" altLang="en-US" sz="1100">
              <a:solidFill>
                <a:srgbClr val="FF0000"/>
              </a:solidFill>
              <a:effectLst/>
              <a:latin typeface="+mn-lt"/>
              <a:ea typeface="+mn-ea"/>
              <a:cs typeface="+mn-cs"/>
            </a:rPr>
            <a:t>旨）</a:t>
          </a:r>
          <a:endParaRPr lang="ja-JP" altLang="ja-JP" sz="1100">
            <a:solidFill>
              <a:srgbClr val="FF0000"/>
            </a:solidFill>
            <a:effectLst/>
            <a:latin typeface="+mn-lt"/>
            <a:ea typeface="+mn-ea"/>
            <a:cs typeface="+mn-cs"/>
          </a:endParaRPr>
        </a:p>
      </xdr:txBody>
    </xdr:sp>
    <xdr:clientData/>
  </xdr:oneCellAnchor>
  <xdr:twoCellAnchor>
    <xdr:from>
      <xdr:col>1</xdr:col>
      <xdr:colOff>428624</xdr:colOff>
      <xdr:row>2</xdr:row>
      <xdr:rowOff>67917</xdr:rowOff>
    </xdr:from>
    <xdr:to>
      <xdr:col>3</xdr:col>
      <xdr:colOff>147374</xdr:colOff>
      <xdr:row>3</xdr:row>
      <xdr:rowOff>45792</xdr:rowOff>
    </xdr:to>
    <xdr:sp macro="" textlink="">
      <xdr:nvSpPr>
        <xdr:cNvPr id="23" name="テキスト ボックス 22">
          <a:extLst>
            <a:ext uri="{FF2B5EF4-FFF2-40B4-BE49-F238E27FC236}">
              <a16:creationId xmlns:a16="http://schemas.microsoft.com/office/drawing/2014/main" id="{00000000-0008-0000-1C00-000017000000}"/>
            </a:ext>
          </a:extLst>
        </xdr:cNvPr>
        <xdr:cNvSpPr txBox="1"/>
      </xdr:nvSpPr>
      <xdr:spPr>
        <a:xfrm>
          <a:off x="1314449" y="7727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5</xdr:col>
      <xdr:colOff>172278</xdr:colOff>
      <xdr:row>2</xdr:row>
      <xdr:rowOff>80617</xdr:rowOff>
    </xdr:from>
    <xdr:to>
      <xdr:col>6</xdr:col>
      <xdr:colOff>319653</xdr:colOff>
      <xdr:row>3</xdr:row>
      <xdr:rowOff>58492</xdr:rowOff>
    </xdr:to>
    <xdr:sp macro="" textlink="">
      <xdr:nvSpPr>
        <xdr:cNvPr id="25" name="テキスト ボックス 24">
          <a:extLst>
            <a:ext uri="{FF2B5EF4-FFF2-40B4-BE49-F238E27FC236}">
              <a16:creationId xmlns:a16="http://schemas.microsoft.com/office/drawing/2014/main" id="{00000000-0008-0000-1C00-000019000000}"/>
            </a:ext>
          </a:extLst>
        </xdr:cNvPr>
        <xdr:cNvSpPr txBox="1"/>
      </xdr:nvSpPr>
      <xdr:spPr>
        <a:xfrm>
          <a:off x="2772603" y="7854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8</xdr:col>
      <xdr:colOff>185806</xdr:colOff>
      <xdr:row>2</xdr:row>
      <xdr:rowOff>80617</xdr:rowOff>
    </xdr:from>
    <xdr:to>
      <xdr:col>9</xdr:col>
      <xdr:colOff>333181</xdr:colOff>
      <xdr:row>3</xdr:row>
      <xdr:rowOff>58492</xdr:rowOff>
    </xdr:to>
    <xdr:sp macro="" textlink="">
      <xdr:nvSpPr>
        <xdr:cNvPr id="26" name="テキスト ボックス 25">
          <a:extLst>
            <a:ext uri="{FF2B5EF4-FFF2-40B4-BE49-F238E27FC236}">
              <a16:creationId xmlns:a16="http://schemas.microsoft.com/office/drawing/2014/main" id="{00000000-0008-0000-1C00-00001A000000}"/>
            </a:ext>
          </a:extLst>
        </xdr:cNvPr>
        <xdr:cNvSpPr txBox="1"/>
      </xdr:nvSpPr>
      <xdr:spPr>
        <a:xfrm>
          <a:off x="4072006" y="7854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11</xdr:col>
      <xdr:colOff>319985</xdr:colOff>
      <xdr:row>2</xdr:row>
      <xdr:rowOff>93317</xdr:rowOff>
    </xdr:from>
    <xdr:to>
      <xdr:col>12</xdr:col>
      <xdr:colOff>86360</xdr:colOff>
      <xdr:row>3</xdr:row>
      <xdr:rowOff>71192</xdr:rowOff>
    </xdr:to>
    <xdr:sp macro="" textlink="">
      <xdr:nvSpPr>
        <xdr:cNvPr id="28" name="テキスト ボックス 27">
          <a:extLst>
            <a:ext uri="{FF2B5EF4-FFF2-40B4-BE49-F238E27FC236}">
              <a16:creationId xmlns:a16="http://schemas.microsoft.com/office/drawing/2014/main" id="{00000000-0008-0000-1C00-00001C000000}"/>
            </a:ext>
          </a:extLst>
        </xdr:cNvPr>
        <xdr:cNvSpPr txBox="1"/>
      </xdr:nvSpPr>
      <xdr:spPr>
        <a:xfrm>
          <a:off x="5492060" y="7981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396737</xdr:colOff>
      <xdr:row>2</xdr:row>
      <xdr:rowOff>55217</xdr:rowOff>
    </xdr:from>
    <xdr:to>
      <xdr:col>15</xdr:col>
      <xdr:colOff>115487</xdr:colOff>
      <xdr:row>3</xdr:row>
      <xdr:rowOff>33092</xdr:rowOff>
    </xdr:to>
    <xdr:sp macro="" textlink="">
      <xdr:nvSpPr>
        <xdr:cNvPr id="29" name="テキスト ボックス 28">
          <a:extLst>
            <a:ext uri="{FF2B5EF4-FFF2-40B4-BE49-F238E27FC236}">
              <a16:creationId xmlns:a16="http://schemas.microsoft.com/office/drawing/2014/main" id="{00000000-0008-0000-1C00-00001D000000}"/>
            </a:ext>
          </a:extLst>
        </xdr:cNvPr>
        <xdr:cNvSpPr txBox="1"/>
      </xdr:nvSpPr>
      <xdr:spPr>
        <a:xfrm>
          <a:off x="6807062" y="7600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0</xdr:col>
      <xdr:colOff>226262</xdr:colOff>
      <xdr:row>6</xdr:row>
      <xdr:rowOff>14111</xdr:rowOff>
    </xdr:from>
    <xdr:to>
      <xdr:col>0</xdr:col>
      <xdr:colOff>802262</xdr:colOff>
      <xdr:row>6</xdr:row>
      <xdr:rowOff>230111</xdr:rowOff>
    </xdr:to>
    <xdr:sp macro="" textlink="">
      <xdr:nvSpPr>
        <xdr:cNvPr id="54" name="テキスト ボックス 53">
          <a:extLst>
            <a:ext uri="{FF2B5EF4-FFF2-40B4-BE49-F238E27FC236}">
              <a16:creationId xmlns:a16="http://schemas.microsoft.com/office/drawing/2014/main" id="{00000000-0008-0000-1C00-000036000000}"/>
            </a:ext>
          </a:extLst>
        </xdr:cNvPr>
        <xdr:cNvSpPr txBox="1"/>
      </xdr:nvSpPr>
      <xdr:spPr>
        <a:xfrm>
          <a:off x="226262" y="166137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0</xdr:col>
      <xdr:colOff>13348</xdr:colOff>
      <xdr:row>9</xdr:row>
      <xdr:rowOff>10216</xdr:rowOff>
    </xdr:from>
    <xdr:to>
      <xdr:col>0</xdr:col>
      <xdr:colOff>805348</xdr:colOff>
      <xdr:row>9</xdr:row>
      <xdr:rowOff>226216</xdr:rowOff>
    </xdr:to>
    <xdr:sp macro="" textlink="">
      <xdr:nvSpPr>
        <xdr:cNvPr id="55" name="テキスト ボックス 54">
          <a:extLst>
            <a:ext uri="{FF2B5EF4-FFF2-40B4-BE49-F238E27FC236}">
              <a16:creationId xmlns:a16="http://schemas.microsoft.com/office/drawing/2014/main" id="{00000000-0008-0000-1C00-000037000000}"/>
            </a:ext>
          </a:extLst>
        </xdr:cNvPr>
        <xdr:cNvSpPr txBox="1"/>
      </xdr:nvSpPr>
      <xdr:spPr>
        <a:xfrm>
          <a:off x="13348" y="2363451"/>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endParaRPr kumimoji="1" lang="ja-JP" altLang="en-US" sz="1100">
            <a:solidFill>
              <a:srgbClr val="0070C0"/>
            </a:solidFill>
          </a:endParaRPr>
        </a:p>
      </xdr:txBody>
    </xdr:sp>
    <xdr:clientData/>
  </xdr:twoCellAnchor>
  <xdr:twoCellAnchor>
    <xdr:from>
      <xdr:col>0</xdr:col>
      <xdr:colOff>13348</xdr:colOff>
      <xdr:row>10</xdr:row>
      <xdr:rowOff>12424</xdr:rowOff>
    </xdr:from>
    <xdr:to>
      <xdr:col>0</xdr:col>
      <xdr:colOff>805348</xdr:colOff>
      <xdr:row>10</xdr:row>
      <xdr:rowOff>228424</xdr:rowOff>
    </xdr:to>
    <xdr:sp macro="" textlink="">
      <xdr:nvSpPr>
        <xdr:cNvPr id="56" name="テキスト ボックス 55">
          <a:extLst>
            <a:ext uri="{FF2B5EF4-FFF2-40B4-BE49-F238E27FC236}">
              <a16:creationId xmlns:a16="http://schemas.microsoft.com/office/drawing/2014/main" id="{00000000-0008-0000-1C00-000038000000}"/>
            </a:ext>
          </a:extLst>
        </xdr:cNvPr>
        <xdr:cNvSpPr txBox="1"/>
      </xdr:nvSpPr>
      <xdr:spPr>
        <a:xfrm>
          <a:off x="13348" y="2600983"/>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a:t>
          </a:r>
        </a:p>
        <a:p>
          <a:endParaRPr kumimoji="1" lang="ja-JP" altLang="en-US" sz="1100">
            <a:solidFill>
              <a:srgbClr val="0070C0"/>
            </a:solidFill>
          </a:endParaRPr>
        </a:p>
      </xdr:txBody>
    </xdr:sp>
    <xdr:clientData/>
  </xdr:twoCellAnchor>
  <xdr:twoCellAnchor>
    <xdr:from>
      <xdr:col>0</xdr:col>
      <xdr:colOff>13348</xdr:colOff>
      <xdr:row>11</xdr:row>
      <xdr:rowOff>1933</xdr:rowOff>
    </xdr:from>
    <xdr:to>
      <xdr:col>0</xdr:col>
      <xdr:colOff>805348</xdr:colOff>
      <xdr:row>11</xdr:row>
      <xdr:rowOff>217933</xdr:rowOff>
    </xdr:to>
    <xdr:sp macro="" textlink="">
      <xdr:nvSpPr>
        <xdr:cNvPr id="57" name="テキスト ボックス 56">
          <a:extLst>
            <a:ext uri="{FF2B5EF4-FFF2-40B4-BE49-F238E27FC236}">
              <a16:creationId xmlns:a16="http://schemas.microsoft.com/office/drawing/2014/main" id="{00000000-0008-0000-1C00-000039000000}"/>
            </a:ext>
          </a:extLst>
        </xdr:cNvPr>
        <xdr:cNvSpPr txBox="1"/>
      </xdr:nvSpPr>
      <xdr:spPr>
        <a:xfrm>
          <a:off x="13348" y="2825815"/>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226262</xdr:colOff>
      <xdr:row>12</xdr:row>
      <xdr:rowOff>16842</xdr:rowOff>
    </xdr:from>
    <xdr:to>
      <xdr:col>0</xdr:col>
      <xdr:colOff>802262</xdr:colOff>
      <xdr:row>12</xdr:row>
      <xdr:rowOff>232842</xdr:rowOff>
    </xdr:to>
    <xdr:sp macro="" textlink="">
      <xdr:nvSpPr>
        <xdr:cNvPr id="58" name="テキスト ボックス 57">
          <a:extLst>
            <a:ext uri="{FF2B5EF4-FFF2-40B4-BE49-F238E27FC236}">
              <a16:creationId xmlns:a16="http://schemas.microsoft.com/office/drawing/2014/main" id="{00000000-0008-0000-1C00-00003A000000}"/>
            </a:ext>
          </a:extLst>
        </xdr:cNvPr>
        <xdr:cNvSpPr txBox="1"/>
      </xdr:nvSpPr>
      <xdr:spPr>
        <a:xfrm>
          <a:off x="226262" y="306484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226262</xdr:colOff>
      <xdr:row>13</xdr:row>
      <xdr:rowOff>31751</xdr:rowOff>
    </xdr:from>
    <xdr:to>
      <xdr:col>0</xdr:col>
      <xdr:colOff>802262</xdr:colOff>
      <xdr:row>14</xdr:row>
      <xdr:rowOff>12428</xdr:rowOff>
    </xdr:to>
    <xdr:sp macro="" textlink="">
      <xdr:nvSpPr>
        <xdr:cNvPr id="59" name="テキスト ボックス 58">
          <a:extLst>
            <a:ext uri="{FF2B5EF4-FFF2-40B4-BE49-F238E27FC236}">
              <a16:creationId xmlns:a16="http://schemas.microsoft.com/office/drawing/2014/main" id="{00000000-0008-0000-1C00-00003B000000}"/>
            </a:ext>
          </a:extLst>
        </xdr:cNvPr>
        <xdr:cNvSpPr txBox="1"/>
      </xdr:nvSpPr>
      <xdr:spPr>
        <a:xfrm>
          <a:off x="226262" y="33150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226262</xdr:colOff>
      <xdr:row>14</xdr:row>
      <xdr:rowOff>14909</xdr:rowOff>
    </xdr:from>
    <xdr:to>
      <xdr:col>0</xdr:col>
      <xdr:colOff>802262</xdr:colOff>
      <xdr:row>14</xdr:row>
      <xdr:rowOff>230909</xdr:rowOff>
    </xdr:to>
    <xdr:sp macro="" textlink="">
      <xdr:nvSpPr>
        <xdr:cNvPr id="60" name="テキスト ボックス 59">
          <a:extLst>
            <a:ext uri="{FF2B5EF4-FFF2-40B4-BE49-F238E27FC236}">
              <a16:creationId xmlns:a16="http://schemas.microsoft.com/office/drawing/2014/main" id="{00000000-0008-0000-1C00-00003C000000}"/>
            </a:ext>
          </a:extLst>
        </xdr:cNvPr>
        <xdr:cNvSpPr txBox="1"/>
      </xdr:nvSpPr>
      <xdr:spPr>
        <a:xfrm>
          <a:off x="226262" y="35335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226262</xdr:colOff>
      <xdr:row>15</xdr:row>
      <xdr:rowOff>10768</xdr:rowOff>
    </xdr:from>
    <xdr:to>
      <xdr:col>0</xdr:col>
      <xdr:colOff>802262</xdr:colOff>
      <xdr:row>15</xdr:row>
      <xdr:rowOff>226768</xdr:rowOff>
    </xdr:to>
    <xdr:sp macro="" textlink="">
      <xdr:nvSpPr>
        <xdr:cNvPr id="61" name="テキスト ボックス 60">
          <a:extLst>
            <a:ext uri="{FF2B5EF4-FFF2-40B4-BE49-F238E27FC236}">
              <a16:creationId xmlns:a16="http://schemas.microsoft.com/office/drawing/2014/main" id="{00000000-0008-0000-1C00-00003D000000}"/>
            </a:ext>
          </a:extLst>
        </xdr:cNvPr>
        <xdr:cNvSpPr txBox="1"/>
      </xdr:nvSpPr>
      <xdr:spPr>
        <a:xfrm>
          <a:off x="226262" y="376473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226262</xdr:colOff>
      <xdr:row>16</xdr:row>
      <xdr:rowOff>32027</xdr:rowOff>
    </xdr:from>
    <xdr:to>
      <xdr:col>0</xdr:col>
      <xdr:colOff>802262</xdr:colOff>
      <xdr:row>17</xdr:row>
      <xdr:rowOff>12703</xdr:rowOff>
    </xdr:to>
    <xdr:sp macro="" textlink="">
      <xdr:nvSpPr>
        <xdr:cNvPr id="62" name="テキスト ボックス 61">
          <a:extLst>
            <a:ext uri="{FF2B5EF4-FFF2-40B4-BE49-F238E27FC236}">
              <a16:creationId xmlns:a16="http://schemas.microsoft.com/office/drawing/2014/main" id="{00000000-0008-0000-1C00-00003E000000}"/>
            </a:ext>
          </a:extLst>
        </xdr:cNvPr>
        <xdr:cNvSpPr txBox="1"/>
      </xdr:nvSpPr>
      <xdr:spPr>
        <a:xfrm>
          <a:off x="226262" y="402132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226262</xdr:colOff>
      <xdr:row>17</xdr:row>
      <xdr:rowOff>40585</xdr:rowOff>
    </xdr:from>
    <xdr:to>
      <xdr:col>0</xdr:col>
      <xdr:colOff>802262</xdr:colOff>
      <xdr:row>18</xdr:row>
      <xdr:rowOff>21262</xdr:rowOff>
    </xdr:to>
    <xdr:sp macro="" textlink="">
      <xdr:nvSpPr>
        <xdr:cNvPr id="63" name="テキスト ボックス 62">
          <a:extLst>
            <a:ext uri="{FF2B5EF4-FFF2-40B4-BE49-F238E27FC236}">
              <a16:creationId xmlns:a16="http://schemas.microsoft.com/office/drawing/2014/main" id="{00000000-0008-0000-1C00-00003F000000}"/>
            </a:ext>
          </a:extLst>
        </xdr:cNvPr>
        <xdr:cNvSpPr txBox="1"/>
      </xdr:nvSpPr>
      <xdr:spPr>
        <a:xfrm>
          <a:off x="226262" y="426520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0</xdr:col>
      <xdr:colOff>226262</xdr:colOff>
      <xdr:row>23</xdr:row>
      <xdr:rowOff>34788</xdr:rowOff>
    </xdr:from>
    <xdr:to>
      <xdr:col>0</xdr:col>
      <xdr:colOff>802262</xdr:colOff>
      <xdr:row>24</xdr:row>
      <xdr:rowOff>15465</xdr:rowOff>
    </xdr:to>
    <xdr:sp macro="" textlink="">
      <xdr:nvSpPr>
        <xdr:cNvPr id="68" name="テキスト ボックス 67">
          <a:extLst>
            <a:ext uri="{FF2B5EF4-FFF2-40B4-BE49-F238E27FC236}">
              <a16:creationId xmlns:a16="http://schemas.microsoft.com/office/drawing/2014/main" id="{00000000-0008-0000-1C00-000044000000}"/>
            </a:ext>
          </a:extLst>
        </xdr:cNvPr>
        <xdr:cNvSpPr txBox="1"/>
      </xdr:nvSpPr>
      <xdr:spPr>
        <a:xfrm>
          <a:off x="226262" y="567134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X1092</a:t>
          </a:r>
        </a:p>
        <a:p>
          <a:endParaRPr kumimoji="1" lang="ja-JP" altLang="en-US" sz="1100">
            <a:solidFill>
              <a:srgbClr val="0070C0"/>
            </a:solidFill>
          </a:endParaRPr>
        </a:p>
      </xdr:txBody>
    </xdr:sp>
    <xdr:clientData/>
  </xdr:twoCellAnchor>
  <xdr:twoCellAnchor>
    <xdr:from>
      <xdr:col>0</xdr:col>
      <xdr:colOff>226262</xdr:colOff>
      <xdr:row>24</xdr:row>
      <xdr:rowOff>49696</xdr:rowOff>
    </xdr:from>
    <xdr:to>
      <xdr:col>0</xdr:col>
      <xdr:colOff>802262</xdr:colOff>
      <xdr:row>25</xdr:row>
      <xdr:rowOff>30372</xdr:rowOff>
    </xdr:to>
    <xdr:sp macro="" textlink="">
      <xdr:nvSpPr>
        <xdr:cNvPr id="69" name="テキスト ボックス 68">
          <a:extLst>
            <a:ext uri="{FF2B5EF4-FFF2-40B4-BE49-F238E27FC236}">
              <a16:creationId xmlns:a16="http://schemas.microsoft.com/office/drawing/2014/main" id="{00000000-0008-0000-1C00-000045000000}"/>
            </a:ext>
          </a:extLst>
        </xdr:cNvPr>
        <xdr:cNvSpPr txBox="1"/>
      </xdr:nvSpPr>
      <xdr:spPr>
        <a:xfrm>
          <a:off x="226262" y="592157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X1093</a:t>
          </a:r>
        </a:p>
        <a:p>
          <a:endParaRPr kumimoji="1" lang="ja-JP" altLang="en-US" sz="1100">
            <a:solidFill>
              <a:srgbClr val="0070C0"/>
            </a:solidFill>
          </a:endParaRPr>
        </a:p>
      </xdr:txBody>
    </xdr:sp>
    <xdr:clientData/>
  </xdr:twoCellAnchor>
  <xdr:twoCellAnchor>
    <xdr:from>
      <xdr:col>0</xdr:col>
      <xdr:colOff>226262</xdr:colOff>
      <xdr:row>25</xdr:row>
      <xdr:rowOff>45555</xdr:rowOff>
    </xdr:from>
    <xdr:to>
      <xdr:col>0</xdr:col>
      <xdr:colOff>802262</xdr:colOff>
      <xdr:row>26</xdr:row>
      <xdr:rowOff>26232</xdr:rowOff>
    </xdr:to>
    <xdr:sp macro="" textlink="">
      <xdr:nvSpPr>
        <xdr:cNvPr id="70" name="テキスト ボックス 69">
          <a:extLst>
            <a:ext uri="{FF2B5EF4-FFF2-40B4-BE49-F238E27FC236}">
              <a16:creationId xmlns:a16="http://schemas.microsoft.com/office/drawing/2014/main" id="{00000000-0008-0000-1C00-000046000000}"/>
            </a:ext>
          </a:extLst>
        </xdr:cNvPr>
        <xdr:cNvSpPr txBox="1"/>
      </xdr:nvSpPr>
      <xdr:spPr>
        <a:xfrm>
          <a:off x="226262" y="61527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X1094</a:t>
          </a:r>
        </a:p>
        <a:p>
          <a:endParaRPr kumimoji="1" lang="ja-JP" altLang="en-US" sz="1100">
            <a:solidFill>
              <a:srgbClr val="0070C0"/>
            </a:solidFill>
          </a:endParaRPr>
        </a:p>
      </xdr:txBody>
    </xdr:sp>
    <xdr:clientData/>
  </xdr:twoCellAnchor>
  <xdr:twoCellAnchor>
    <xdr:from>
      <xdr:col>0</xdr:col>
      <xdr:colOff>226262</xdr:colOff>
      <xdr:row>26</xdr:row>
      <xdr:rowOff>41414</xdr:rowOff>
    </xdr:from>
    <xdr:to>
      <xdr:col>0</xdr:col>
      <xdr:colOff>802262</xdr:colOff>
      <xdr:row>27</xdr:row>
      <xdr:rowOff>22090</xdr:rowOff>
    </xdr:to>
    <xdr:sp macro="" textlink="">
      <xdr:nvSpPr>
        <xdr:cNvPr id="71" name="テキスト ボックス 70">
          <a:extLst>
            <a:ext uri="{FF2B5EF4-FFF2-40B4-BE49-F238E27FC236}">
              <a16:creationId xmlns:a16="http://schemas.microsoft.com/office/drawing/2014/main" id="{00000000-0008-0000-1C00-000047000000}"/>
            </a:ext>
          </a:extLst>
        </xdr:cNvPr>
        <xdr:cNvSpPr txBox="1"/>
      </xdr:nvSpPr>
      <xdr:spPr>
        <a:xfrm>
          <a:off x="226262" y="638394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X1385</a:t>
          </a:r>
        </a:p>
        <a:p>
          <a:endParaRPr kumimoji="1" lang="ja-JP" altLang="en-US" sz="1100">
            <a:solidFill>
              <a:srgbClr val="0070C0"/>
            </a:solidFill>
          </a:endParaRPr>
        </a:p>
      </xdr:txBody>
    </xdr:sp>
    <xdr:clientData/>
  </xdr:twoCellAnchor>
  <xdr:twoCellAnchor>
    <xdr:from>
      <xdr:col>0</xdr:col>
      <xdr:colOff>226262</xdr:colOff>
      <xdr:row>27</xdr:row>
      <xdr:rowOff>69022</xdr:rowOff>
    </xdr:from>
    <xdr:to>
      <xdr:col>0</xdr:col>
      <xdr:colOff>802262</xdr:colOff>
      <xdr:row>28</xdr:row>
      <xdr:rowOff>49699</xdr:rowOff>
    </xdr:to>
    <xdr:sp macro="" textlink="">
      <xdr:nvSpPr>
        <xdr:cNvPr id="72" name="テキスト ボックス 71">
          <a:extLst>
            <a:ext uri="{FF2B5EF4-FFF2-40B4-BE49-F238E27FC236}">
              <a16:creationId xmlns:a16="http://schemas.microsoft.com/office/drawing/2014/main" id="{00000000-0008-0000-1C00-000048000000}"/>
            </a:ext>
          </a:extLst>
        </xdr:cNvPr>
        <xdr:cNvSpPr txBox="1"/>
      </xdr:nvSpPr>
      <xdr:spPr>
        <a:xfrm>
          <a:off x="226262" y="66468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X1099</a:t>
          </a:r>
        </a:p>
        <a:p>
          <a:endParaRPr kumimoji="1" lang="ja-JP" altLang="en-US" sz="1100">
            <a:solidFill>
              <a:srgbClr val="0070C0"/>
            </a:solidFill>
          </a:endParaRPr>
        </a:p>
      </xdr:txBody>
    </xdr:sp>
    <xdr:clientData/>
  </xdr:twoCellAnchor>
  <xdr:twoCellAnchor>
    <xdr:from>
      <xdr:col>0</xdr:col>
      <xdr:colOff>226262</xdr:colOff>
      <xdr:row>28</xdr:row>
      <xdr:rowOff>77581</xdr:rowOff>
    </xdr:from>
    <xdr:to>
      <xdr:col>0</xdr:col>
      <xdr:colOff>802262</xdr:colOff>
      <xdr:row>29</xdr:row>
      <xdr:rowOff>58257</xdr:rowOff>
    </xdr:to>
    <xdr:sp macro="" textlink="">
      <xdr:nvSpPr>
        <xdr:cNvPr id="73" name="テキスト ボックス 72">
          <a:extLst>
            <a:ext uri="{FF2B5EF4-FFF2-40B4-BE49-F238E27FC236}">
              <a16:creationId xmlns:a16="http://schemas.microsoft.com/office/drawing/2014/main" id="{00000000-0008-0000-1C00-000049000000}"/>
            </a:ext>
          </a:extLst>
        </xdr:cNvPr>
        <xdr:cNvSpPr txBox="1"/>
      </xdr:nvSpPr>
      <xdr:spPr>
        <a:xfrm>
          <a:off x="226262" y="689075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X1098</a:t>
          </a:r>
        </a:p>
        <a:p>
          <a:endParaRPr kumimoji="1" lang="ja-JP" altLang="en-US" sz="1100">
            <a:solidFill>
              <a:srgbClr val="0070C0"/>
            </a:solidFill>
          </a:endParaRPr>
        </a:p>
      </xdr:txBody>
    </xdr:sp>
    <xdr:clientData/>
  </xdr:twoCellAnchor>
  <xdr:twoCellAnchor>
    <xdr:from>
      <xdr:col>11</xdr:col>
      <xdr:colOff>196635</xdr:colOff>
      <xdr:row>22</xdr:row>
      <xdr:rowOff>224245</xdr:rowOff>
    </xdr:from>
    <xdr:to>
      <xdr:col>11</xdr:col>
      <xdr:colOff>772635</xdr:colOff>
      <xdr:row>23</xdr:row>
      <xdr:rowOff>202120</xdr:rowOff>
    </xdr:to>
    <xdr:sp macro="" textlink="">
      <xdr:nvSpPr>
        <xdr:cNvPr id="79" name="テキスト ボックス 78">
          <a:extLst>
            <a:ext uri="{FF2B5EF4-FFF2-40B4-BE49-F238E27FC236}">
              <a16:creationId xmlns:a16="http://schemas.microsoft.com/office/drawing/2014/main" id="{00000000-0008-0000-1C00-00004F000000}"/>
            </a:ext>
          </a:extLst>
        </xdr:cNvPr>
        <xdr:cNvSpPr txBox="1"/>
      </xdr:nvSpPr>
      <xdr:spPr>
        <a:xfrm>
          <a:off x="5368710" y="568207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196635</xdr:colOff>
      <xdr:row>24</xdr:row>
      <xdr:rowOff>14786</xdr:rowOff>
    </xdr:from>
    <xdr:to>
      <xdr:col>11</xdr:col>
      <xdr:colOff>772635</xdr:colOff>
      <xdr:row>24</xdr:row>
      <xdr:rowOff>230786</xdr:rowOff>
    </xdr:to>
    <xdr:sp macro="" textlink="">
      <xdr:nvSpPr>
        <xdr:cNvPr id="80" name="テキスト ボックス 79">
          <a:extLst>
            <a:ext uri="{FF2B5EF4-FFF2-40B4-BE49-F238E27FC236}">
              <a16:creationId xmlns:a16="http://schemas.microsoft.com/office/drawing/2014/main" id="{00000000-0008-0000-1C00-000050000000}"/>
            </a:ext>
          </a:extLst>
        </xdr:cNvPr>
        <xdr:cNvSpPr txBox="1"/>
      </xdr:nvSpPr>
      <xdr:spPr>
        <a:xfrm>
          <a:off x="5368710" y="59488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X1321</a:t>
          </a:r>
        </a:p>
        <a:p>
          <a:endParaRPr kumimoji="1" lang="ja-JP" altLang="en-US" sz="1100">
            <a:solidFill>
              <a:srgbClr val="0070C0"/>
            </a:solidFill>
          </a:endParaRPr>
        </a:p>
      </xdr:txBody>
    </xdr:sp>
    <xdr:clientData/>
  </xdr:twoCellAnchor>
  <xdr:twoCellAnchor>
    <xdr:from>
      <xdr:col>11</xdr:col>
      <xdr:colOff>196635</xdr:colOff>
      <xdr:row>25</xdr:row>
      <xdr:rowOff>15461</xdr:rowOff>
    </xdr:from>
    <xdr:to>
      <xdr:col>11</xdr:col>
      <xdr:colOff>772635</xdr:colOff>
      <xdr:row>25</xdr:row>
      <xdr:rowOff>231461</xdr:rowOff>
    </xdr:to>
    <xdr:sp macro="" textlink="">
      <xdr:nvSpPr>
        <xdr:cNvPr id="81" name="テキスト ボックス 80">
          <a:extLst>
            <a:ext uri="{FF2B5EF4-FFF2-40B4-BE49-F238E27FC236}">
              <a16:creationId xmlns:a16="http://schemas.microsoft.com/office/drawing/2014/main" id="{00000000-0008-0000-1C00-000051000000}"/>
            </a:ext>
          </a:extLst>
        </xdr:cNvPr>
        <xdr:cNvSpPr txBox="1"/>
      </xdr:nvSpPr>
      <xdr:spPr>
        <a:xfrm>
          <a:off x="5368710" y="61876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196635</xdr:colOff>
      <xdr:row>26</xdr:row>
      <xdr:rowOff>23191</xdr:rowOff>
    </xdr:from>
    <xdr:to>
      <xdr:col>11</xdr:col>
      <xdr:colOff>772635</xdr:colOff>
      <xdr:row>27</xdr:row>
      <xdr:rowOff>1066</xdr:rowOff>
    </xdr:to>
    <xdr:sp macro="" textlink="">
      <xdr:nvSpPr>
        <xdr:cNvPr id="82" name="テキスト ボックス 81">
          <a:extLst>
            <a:ext uri="{FF2B5EF4-FFF2-40B4-BE49-F238E27FC236}">
              <a16:creationId xmlns:a16="http://schemas.microsoft.com/office/drawing/2014/main" id="{00000000-0008-0000-1C00-000052000000}"/>
            </a:ext>
          </a:extLst>
        </xdr:cNvPr>
        <xdr:cNvSpPr txBox="1"/>
      </xdr:nvSpPr>
      <xdr:spPr>
        <a:xfrm>
          <a:off x="5368710" y="64335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196635</xdr:colOff>
      <xdr:row>27</xdr:row>
      <xdr:rowOff>2118</xdr:rowOff>
    </xdr:from>
    <xdr:to>
      <xdr:col>11</xdr:col>
      <xdr:colOff>772635</xdr:colOff>
      <xdr:row>27</xdr:row>
      <xdr:rowOff>218118</xdr:rowOff>
    </xdr:to>
    <xdr:sp macro="" textlink="">
      <xdr:nvSpPr>
        <xdr:cNvPr id="83" name="テキスト ボックス 82">
          <a:extLst>
            <a:ext uri="{FF2B5EF4-FFF2-40B4-BE49-F238E27FC236}">
              <a16:creationId xmlns:a16="http://schemas.microsoft.com/office/drawing/2014/main" id="{00000000-0008-0000-1C00-000053000000}"/>
            </a:ext>
          </a:extLst>
        </xdr:cNvPr>
        <xdr:cNvSpPr txBox="1"/>
      </xdr:nvSpPr>
      <xdr:spPr>
        <a:xfrm>
          <a:off x="5368710" y="66505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16</xdr:col>
      <xdr:colOff>166480</xdr:colOff>
      <xdr:row>5</xdr:row>
      <xdr:rowOff>209520</xdr:rowOff>
    </xdr:from>
    <xdr:to>
      <xdr:col>17</xdr:col>
      <xdr:colOff>313855</xdr:colOff>
      <xdr:row>6</xdr:row>
      <xdr:rowOff>187395</xdr:rowOff>
    </xdr:to>
    <xdr:sp macro="" textlink="">
      <xdr:nvSpPr>
        <xdr:cNvPr id="129" name="テキスト ボックス 128">
          <a:extLst>
            <a:ext uri="{FF2B5EF4-FFF2-40B4-BE49-F238E27FC236}">
              <a16:creationId xmlns:a16="http://schemas.microsoft.com/office/drawing/2014/main" id="{00000000-0008-0000-1C00-000081000000}"/>
            </a:ext>
          </a:extLst>
        </xdr:cNvPr>
        <xdr:cNvSpPr txBox="1"/>
      </xdr:nvSpPr>
      <xdr:spPr>
        <a:xfrm>
          <a:off x="7862680" y="162874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166480</xdr:colOff>
      <xdr:row>8</xdr:row>
      <xdr:rowOff>233794</xdr:rowOff>
    </xdr:from>
    <xdr:to>
      <xdr:col>17</xdr:col>
      <xdr:colOff>313855</xdr:colOff>
      <xdr:row>9</xdr:row>
      <xdr:rowOff>211669</xdr:rowOff>
    </xdr:to>
    <xdr:sp macro="" textlink="">
      <xdr:nvSpPr>
        <xdr:cNvPr id="130" name="テキスト ボックス 129">
          <a:extLst>
            <a:ext uri="{FF2B5EF4-FFF2-40B4-BE49-F238E27FC236}">
              <a16:creationId xmlns:a16="http://schemas.microsoft.com/office/drawing/2014/main" id="{00000000-0008-0000-1C00-000082000000}"/>
            </a:ext>
          </a:extLst>
        </xdr:cNvPr>
        <xdr:cNvSpPr txBox="1"/>
      </xdr:nvSpPr>
      <xdr:spPr>
        <a:xfrm>
          <a:off x="7862680" y="236739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166480</xdr:colOff>
      <xdr:row>10</xdr:row>
      <xdr:rowOff>11687</xdr:rowOff>
    </xdr:from>
    <xdr:to>
      <xdr:col>17</xdr:col>
      <xdr:colOff>313855</xdr:colOff>
      <xdr:row>10</xdr:row>
      <xdr:rowOff>227687</xdr:rowOff>
    </xdr:to>
    <xdr:sp macro="" textlink="">
      <xdr:nvSpPr>
        <xdr:cNvPr id="131" name="テキスト ボックス 130">
          <a:extLst>
            <a:ext uri="{FF2B5EF4-FFF2-40B4-BE49-F238E27FC236}">
              <a16:creationId xmlns:a16="http://schemas.microsoft.com/office/drawing/2014/main" id="{00000000-0008-0000-1C00-000083000000}"/>
            </a:ext>
          </a:extLst>
        </xdr:cNvPr>
        <xdr:cNvSpPr txBox="1"/>
      </xdr:nvSpPr>
      <xdr:spPr>
        <a:xfrm>
          <a:off x="7862680" y="262153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11</xdr:row>
      <xdr:rowOff>14633</xdr:rowOff>
    </xdr:from>
    <xdr:to>
      <xdr:col>17</xdr:col>
      <xdr:colOff>313855</xdr:colOff>
      <xdr:row>12</xdr:row>
      <xdr:rowOff>2033</xdr:rowOff>
    </xdr:to>
    <xdr:sp macro="" textlink="">
      <xdr:nvSpPr>
        <xdr:cNvPr id="132" name="テキスト ボックス 131">
          <a:extLst>
            <a:ext uri="{FF2B5EF4-FFF2-40B4-BE49-F238E27FC236}">
              <a16:creationId xmlns:a16="http://schemas.microsoft.com/office/drawing/2014/main" id="{00000000-0008-0000-1C00-000084000000}"/>
            </a:ext>
          </a:extLst>
        </xdr:cNvPr>
        <xdr:cNvSpPr txBox="1"/>
      </xdr:nvSpPr>
      <xdr:spPr>
        <a:xfrm>
          <a:off x="7862680" y="28626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12</xdr:row>
      <xdr:rowOff>18375</xdr:rowOff>
    </xdr:from>
    <xdr:to>
      <xdr:col>17</xdr:col>
      <xdr:colOff>313855</xdr:colOff>
      <xdr:row>12</xdr:row>
      <xdr:rowOff>234375</xdr:rowOff>
    </xdr:to>
    <xdr:sp macro="" textlink="">
      <xdr:nvSpPr>
        <xdr:cNvPr id="133" name="テキスト ボックス 132">
          <a:extLst>
            <a:ext uri="{FF2B5EF4-FFF2-40B4-BE49-F238E27FC236}">
              <a16:creationId xmlns:a16="http://schemas.microsoft.com/office/drawing/2014/main" id="{00000000-0008-0000-1C00-000085000000}"/>
            </a:ext>
          </a:extLst>
        </xdr:cNvPr>
        <xdr:cNvSpPr txBox="1"/>
      </xdr:nvSpPr>
      <xdr:spPr>
        <a:xfrm>
          <a:off x="7862680" y="3094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13</xdr:row>
      <xdr:rowOff>35646</xdr:rowOff>
    </xdr:from>
    <xdr:to>
      <xdr:col>17</xdr:col>
      <xdr:colOff>313855</xdr:colOff>
      <xdr:row>14</xdr:row>
      <xdr:rowOff>13521</xdr:rowOff>
    </xdr:to>
    <xdr:sp macro="" textlink="">
      <xdr:nvSpPr>
        <xdr:cNvPr id="134" name="テキスト ボックス 133">
          <a:extLst>
            <a:ext uri="{FF2B5EF4-FFF2-40B4-BE49-F238E27FC236}">
              <a16:creationId xmlns:a16="http://schemas.microsoft.com/office/drawing/2014/main" id="{00000000-0008-0000-1C00-000086000000}"/>
            </a:ext>
          </a:extLst>
        </xdr:cNvPr>
        <xdr:cNvSpPr txBox="1"/>
      </xdr:nvSpPr>
      <xdr:spPr>
        <a:xfrm>
          <a:off x="7862680" y="33503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14</xdr:row>
      <xdr:rowOff>224458</xdr:rowOff>
    </xdr:from>
    <xdr:to>
      <xdr:col>17</xdr:col>
      <xdr:colOff>313855</xdr:colOff>
      <xdr:row>15</xdr:row>
      <xdr:rowOff>202333</xdr:rowOff>
    </xdr:to>
    <xdr:sp macro="" textlink="">
      <xdr:nvSpPr>
        <xdr:cNvPr id="135" name="テキスト ボックス 134">
          <a:extLst>
            <a:ext uri="{FF2B5EF4-FFF2-40B4-BE49-F238E27FC236}">
              <a16:creationId xmlns:a16="http://schemas.microsoft.com/office/drawing/2014/main" id="{00000000-0008-0000-1C00-000087000000}"/>
            </a:ext>
          </a:extLst>
        </xdr:cNvPr>
        <xdr:cNvSpPr txBox="1"/>
      </xdr:nvSpPr>
      <xdr:spPr>
        <a:xfrm>
          <a:off x="7862680" y="377728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16</xdr:row>
      <xdr:rowOff>12423</xdr:rowOff>
    </xdr:from>
    <xdr:to>
      <xdr:col>17</xdr:col>
      <xdr:colOff>313855</xdr:colOff>
      <xdr:row>16</xdr:row>
      <xdr:rowOff>228423</xdr:rowOff>
    </xdr:to>
    <xdr:sp macro="" textlink="">
      <xdr:nvSpPr>
        <xdr:cNvPr id="136" name="テキスト ボックス 135">
          <a:extLst>
            <a:ext uri="{FF2B5EF4-FFF2-40B4-BE49-F238E27FC236}">
              <a16:creationId xmlns:a16="http://schemas.microsoft.com/office/drawing/2014/main" id="{00000000-0008-0000-1C00-000088000000}"/>
            </a:ext>
          </a:extLst>
        </xdr:cNvPr>
        <xdr:cNvSpPr txBox="1"/>
      </xdr:nvSpPr>
      <xdr:spPr>
        <a:xfrm>
          <a:off x="7862680" y="404149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17</xdr:row>
      <xdr:rowOff>18222</xdr:rowOff>
    </xdr:from>
    <xdr:to>
      <xdr:col>17</xdr:col>
      <xdr:colOff>313855</xdr:colOff>
      <xdr:row>17</xdr:row>
      <xdr:rowOff>234222</xdr:rowOff>
    </xdr:to>
    <xdr:sp macro="" textlink="">
      <xdr:nvSpPr>
        <xdr:cNvPr id="137" name="テキスト ボックス 136">
          <a:extLst>
            <a:ext uri="{FF2B5EF4-FFF2-40B4-BE49-F238E27FC236}">
              <a16:creationId xmlns:a16="http://schemas.microsoft.com/office/drawing/2014/main" id="{00000000-0008-0000-1C00-000089000000}"/>
            </a:ext>
          </a:extLst>
        </xdr:cNvPr>
        <xdr:cNvSpPr txBox="1"/>
      </xdr:nvSpPr>
      <xdr:spPr>
        <a:xfrm>
          <a:off x="7862680" y="428542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166480</xdr:colOff>
      <xdr:row>18</xdr:row>
      <xdr:rowOff>22087</xdr:rowOff>
    </xdr:from>
    <xdr:to>
      <xdr:col>17</xdr:col>
      <xdr:colOff>313855</xdr:colOff>
      <xdr:row>18</xdr:row>
      <xdr:rowOff>238087</xdr:rowOff>
    </xdr:to>
    <xdr:sp macro="" textlink="">
      <xdr:nvSpPr>
        <xdr:cNvPr id="138" name="テキスト ボックス 137">
          <a:extLst>
            <a:ext uri="{FF2B5EF4-FFF2-40B4-BE49-F238E27FC236}">
              <a16:creationId xmlns:a16="http://schemas.microsoft.com/office/drawing/2014/main" id="{00000000-0008-0000-1C00-00008A000000}"/>
            </a:ext>
          </a:extLst>
        </xdr:cNvPr>
        <xdr:cNvSpPr txBox="1"/>
      </xdr:nvSpPr>
      <xdr:spPr>
        <a:xfrm>
          <a:off x="7862680" y="45274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20</xdr:row>
      <xdr:rowOff>19879</xdr:rowOff>
    </xdr:from>
    <xdr:to>
      <xdr:col>17</xdr:col>
      <xdr:colOff>313855</xdr:colOff>
      <xdr:row>20</xdr:row>
      <xdr:rowOff>235879</xdr:rowOff>
    </xdr:to>
    <xdr:sp macro="" textlink="">
      <xdr:nvSpPr>
        <xdr:cNvPr id="139" name="テキスト ボックス 138">
          <a:extLst>
            <a:ext uri="{FF2B5EF4-FFF2-40B4-BE49-F238E27FC236}">
              <a16:creationId xmlns:a16="http://schemas.microsoft.com/office/drawing/2014/main" id="{00000000-0008-0000-1C00-00008B000000}"/>
            </a:ext>
          </a:extLst>
        </xdr:cNvPr>
        <xdr:cNvSpPr txBox="1"/>
      </xdr:nvSpPr>
      <xdr:spPr>
        <a:xfrm>
          <a:off x="7862680" y="50014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21</xdr:row>
      <xdr:rowOff>18360</xdr:rowOff>
    </xdr:from>
    <xdr:to>
      <xdr:col>17</xdr:col>
      <xdr:colOff>313855</xdr:colOff>
      <xdr:row>21</xdr:row>
      <xdr:rowOff>234360</xdr:rowOff>
    </xdr:to>
    <xdr:sp macro="" textlink="">
      <xdr:nvSpPr>
        <xdr:cNvPr id="140" name="テキスト ボックス 139">
          <a:extLst>
            <a:ext uri="{FF2B5EF4-FFF2-40B4-BE49-F238E27FC236}">
              <a16:creationId xmlns:a16="http://schemas.microsoft.com/office/drawing/2014/main" id="{00000000-0008-0000-1C00-00008C000000}"/>
            </a:ext>
          </a:extLst>
        </xdr:cNvPr>
        <xdr:cNvSpPr txBox="1"/>
      </xdr:nvSpPr>
      <xdr:spPr>
        <a:xfrm>
          <a:off x="7862680" y="52380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223264</xdr:colOff>
      <xdr:row>15</xdr:row>
      <xdr:rowOff>196022</xdr:rowOff>
    </xdr:from>
    <xdr:to>
      <xdr:col>25</xdr:col>
      <xdr:colOff>370639</xdr:colOff>
      <xdr:row>16</xdr:row>
      <xdr:rowOff>173897</xdr:rowOff>
    </xdr:to>
    <xdr:sp macro="" textlink="">
      <xdr:nvSpPr>
        <xdr:cNvPr id="141" name="テキスト ボックス 140">
          <a:extLst>
            <a:ext uri="{FF2B5EF4-FFF2-40B4-BE49-F238E27FC236}">
              <a16:creationId xmlns:a16="http://schemas.microsoft.com/office/drawing/2014/main" id="{00000000-0008-0000-1C00-00008D000000}"/>
            </a:ext>
          </a:extLst>
        </xdr:cNvPr>
        <xdr:cNvSpPr txBox="1"/>
      </xdr:nvSpPr>
      <xdr:spPr>
        <a:xfrm>
          <a:off x="11729464" y="398697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223264</xdr:colOff>
      <xdr:row>16</xdr:row>
      <xdr:rowOff>222710</xdr:rowOff>
    </xdr:from>
    <xdr:to>
      <xdr:col>25</xdr:col>
      <xdr:colOff>370639</xdr:colOff>
      <xdr:row>17</xdr:row>
      <xdr:rowOff>200585</xdr:rowOff>
    </xdr:to>
    <xdr:sp macro="" textlink="">
      <xdr:nvSpPr>
        <xdr:cNvPr id="142" name="テキスト ボックス 141">
          <a:extLst>
            <a:ext uri="{FF2B5EF4-FFF2-40B4-BE49-F238E27FC236}">
              <a16:creationId xmlns:a16="http://schemas.microsoft.com/office/drawing/2014/main" id="{00000000-0008-0000-1C00-00008E000000}"/>
            </a:ext>
          </a:extLst>
        </xdr:cNvPr>
        <xdr:cNvSpPr txBox="1"/>
      </xdr:nvSpPr>
      <xdr:spPr>
        <a:xfrm>
          <a:off x="11729464" y="42517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24</xdr:col>
      <xdr:colOff>223264</xdr:colOff>
      <xdr:row>20</xdr:row>
      <xdr:rowOff>6379</xdr:rowOff>
    </xdr:from>
    <xdr:to>
      <xdr:col>25</xdr:col>
      <xdr:colOff>370639</xdr:colOff>
      <xdr:row>20</xdr:row>
      <xdr:rowOff>222379</xdr:rowOff>
    </xdr:to>
    <xdr:sp macro="" textlink="">
      <xdr:nvSpPr>
        <xdr:cNvPr id="143" name="テキスト ボックス 142">
          <a:extLst>
            <a:ext uri="{FF2B5EF4-FFF2-40B4-BE49-F238E27FC236}">
              <a16:creationId xmlns:a16="http://schemas.microsoft.com/office/drawing/2014/main" id="{00000000-0008-0000-1C00-00008F000000}"/>
            </a:ext>
          </a:extLst>
        </xdr:cNvPr>
        <xdr:cNvSpPr txBox="1"/>
      </xdr:nvSpPr>
      <xdr:spPr>
        <a:xfrm>
          <a:off x="11729464" y="49879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166480</xdr:colOff>
      <xdr:row>19</xdr:row>
      <xdr:rowOff>30922</xdr:rowOff>
    </xdr:from>
    <xdr:to>
      <xdr:col>17</xdr:col>
      <xdr:colOff>313855</xdr:colOff>
      <xdr:row>20</xdr:row>
      <xdr:rowOff>8797</xdr:rowOff>
    </xdr:to>
    <xdr:sp macro="" textlink="">
      <xdr:nvSpPr>
        <xdr:cNvPr id="144" name="テキスト ボックス 143">
          <a:extLst>
            <a:ext uri="{FF2B5EF4-FFF2-40B4-BE49-F238E27FC236}">
              <a16:creationId xmlns:a16="http://schemas.microsoft.com/office/drawing/2014/main" id="{00000000-0008-0000-1C00-000090000000}"/>
            </a:ext>
          </a:extLst>
        </xdr:cNvPr>
        <xdr:cNvSpPr txBox="1"/>
      </xdr:nvSpPr>
      <xdr:spPr>
        <a:xfrm>
          <a:off x="7862680" y="477437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X1052</a:t>
          </a:r>
        </a:p>
        <a:p>
          <a:endParaRPr kumimoji="1" lang="ja-JP" altLang="en-US" sz="1100">
            <a:solidFill>
              <a:srgbClr val="0070C0"/>
            </a:solidFill>
          </a:endParaRPr>
        </a:p>
      </xdr:txBody>
    </xdr:sp>
    <xdr:clientData/>
  </xdr:twoCellAnchor>
  <xdr:twoCellAnchor>
    <xdr:from>
      <xdr:col>24</xdr:col>
      <xdr:colOff>223264</xdr:colOff>
      <xdr:row>19</xdr:row>
      <xdr:rowOff>1</xdr:rowOff>
    </xdr:from>
    <xdr:to>
      <xdr:col>25</xdr:col>
      <xdr:colOff>370639</xdr:colOff>
      <xdr:row>19</xdr:row>
      <xdr:rowOff>216001</xdr:rowOff>
    </xdr:to>
    <xdr:sp macro="" textlink="">
      <xdr:nvSpPr>
        <xdr:cNvPr id="145" name="テキスト ボックス 144">
          <a:extLst>
            <a:ext uri="{FF2B5EF4-FFF2-40B4-BE49-F238E27FC236}">
              <a16:creationId xmlns:a16="http://schemas.microsoft.com/office/drawing/2014/main" id="{00000000-0008-0000-1C00-000091000000}"/>
            </a:ext>
          </a:extLst>
        </xdr:cNvPr>
        <xdr:cNvSpPr txBox="1"/>
      </xdr:nvSpPr>
      <xdr:spPr>
        <a:xfrm>
          <a:off x="11729464" y="474345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29</xdr:row>
      <xdr:rowOff>203509</xdr:rowOff>
    </xdr:from>
    <xdr:to>
      <xdr:col>22</xdr:col>
      <xdr:colOff>741953</xdr:colOff>
      <xdr:row>30</xdr:row>
      <xdr:rowOff>181384</xdr:rowOff>
    </xdr:to>
    <xdr:sp macro="" textlink="">
      <xdr:nvSpPr>
        <xdr:cNvPr id="158" name="テキスト ボックス 157">
          <a:extLst>
            <a:ext uri="{FF2B5EF4-FFF2-40B4-BE49-F238E27FC236}">
              <a16:creationId xmlns:a16="http://schemas.microsoft.com/office/drawing/2014/main" id="{00000000-0008-0000-1C00-00009E000000}"/>
            </a:ext>
          </a:extLst>
        </xdr:cNvPr>
        <xdr:cNvSpPr txBox="1"/>
      </xdr:nvSpPr>
      <xdr:spPr>
        <a:xfrm>
          <a:off x="10433903" y="73282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30</xdr:row>
      <xdr:rowOff>208374</xdr:rowOff>
    </xdr:from>
    <xdr:to>
      <xdr:col>22</xdr:col>
      <xdr:colOff>741953</xdr:colOff>
      <xdr:row>31</xdr:row>
      <xdr:rowOff>186249</xdr:rowOff>
    </xdr:to>
    <xdr:sp macro="" textlink="">
      <xdr:nvSpPr>
        <xdr:cNvPr id="159" name="テキスト ボックス 158">
          <a:extLst>
            <a:ext uri="{FF2B5EF4-FFF2-40B4-BE49-F238E27FC236}">
              <a16:creationId xmlns:a16="http://schemas.microsoft.com/office/drawing/2014/main" id="{00000000-0008-0000-1C00-00009F000000}"/>
            </a:ext>
          </a:extLst>
        </xdr:cNvPr>
        <xdr:cNvSpPr txBox="1"/>
      </xdr:nvSpPr>
      <xdr:spPr>
        <a:xfrm>
          <a:off x="10433903" y="757119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32</xdr:row>
      <xdr:rowOff>2475</xdr:rowOff>
    </xdr:from>
    <xdr:to>
      <xdr:col>22</xdr:col>
      <xdr:colOff>741953</xdr:colOff>
      <xdr:row>32</xdr:row>
      <xdr:rowOff>218475</xdr:rowOff>
    </xdr:to>
    <xdr:sp macro="" textlink="">
      <xdr:nvSpPr>
        <xdr:cNvPr id="160" name="テキスト ボックス 159">
          <a:extLst>
            <a:ext uri="{FF2B5EF4-FFF2-40B4-BE49-F238E27FC236}">
              <a16:creationId xmlns:a16="http://schemas.microsoft.com/office/drawing/2014/main" id="{00000000-0008-0000-1C00-0000A0000000}"/>
            </a:ext>
          </a:extLst>
        </xdr:cNvPr>
        <xdr:cNvSpPr txBox="1"/>
      </xdr:nvSpPr>
      <xdr:spPr>
        <a:xfrm>
          <a:off x="10433903" y="7841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X1112</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32</xdr:row>
      <xdr:rowOff>222656</xdr:rowOff>
    </xdr:from>
    <xdr:to>
      <xdr:col>22</xdr:col>
      <xdr:colOff>741953</xdr:colOff>
      <xdr:row>33</xdr:row>
      <xdr:rowOff>200531</xdr:rowOff>
    </xdr:to>
    <xdr:sp macro="" textlink="">
      <xdr:nvSpPr>
        <xdr:cNvPr id="161" name="テキスト ボックス 160">
          <a:extLst>
            <a:ext uri="{FF2B5EF4-FFF2-40B4-BE49-F238E27FC236}">
              <a16:creationId xmlns:a16="http://schemas.microsoft.com/office/drawing/2014/main" id="{00000000-0008-0000-1C00-0000A1000000}"/>
            </a:ext>
          </a:extLst>
        </xdr:cNvPr>
        <xdr:cNvSpPr txBox="1"/>
      </xdr:nvSpPr>
      <xdr:spPr>
        <a:xfrm>
          <a:off x="10433903" y="806173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X1395</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33</xdr:row>
      <xdr:rowOff>192779</xdr:rowOff>
    </xdr:from>
    <xdr:to>
      <xdr:col>22</xdr:col>
      <xdr:colOff>741953</xdr:colOff>
      <xdr:row>34</xdr:row>
      <xdr:rowOff>170654</xdr:rowOff>
    </xdr:to>
    <xdr:sp macro="" textlink="">
      <xdr:nvSpPr>
        <xdr:cNvPr id="162" name="テキスト ボックス 161">
          <a:extLst>
            <a:ext uri="{FF2B5EF4-FFF2-40B4-BE49-F238E27FC236}">
              <a16:creationId xmlns:a16="http://schemas.microsoft.com/office/drawing/2014/main" id="{00000000-0008-0000-1C00-0000A2000000}"/>
            </a:ext>
          </a:extLst>
        </xdr:cNvPr>
        <xdr:cNvSpPr txBox="1"/>
      </xdr:nvSpPr>
      <xdr:spPr>
        <a:xfrm>
          <a:off x="10433903" y="82699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X1396</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34</xdr:row>
      <xdr:rowOff>208373</xdr:rowOff>
    </xdr:from>
    <xdr:to>
      <xdr:col>22</xdr:col>
      <xdr:colOff>741953</xdr:colOff>
      <xdr:row>35</xdr:row>
      <xdr:rowOff>186248</xdr:rowOff>
    </xdr:to>
    <xdr:sp macro="" textlink="">
      <xdr:nvSpPr>
        <xdr:cNvPr id="163" name="テキスト ボックス 162">
          <a:extLst>
            <a:ext uri="{FF2B5EF4-FFF2-40B4-BE49-F238E27FC236}">
              <a16:creationId xmlns:a16="http://schemas.microsoft.com/office/drawing/2014/main" id="{00000000-0008-0000-1C00-0000A3000000}"/>
            </a:ext>
          </a:extLst>
        </xdr:cNvPr>
        <xdr:cNvSpPr txBox="1"/>
      </xdr:nvSpPr>
      <xdr:spPr>
        <a:xfrm>
          <a:off x="10433903" y="852369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217882</xdr:rowOff>
    </xdr:from>
    <xdr:to>
      <xdr:col>22</xdr:col>
      <xdr:colOff>741953</xdr:colOff>
      <xdr:row>37</xdr:row>
      <xdr:rowOff>195757</xdr:rowOff>
    </xdr:to>
    <xdr:sp macro="" textlink="">
      <xdr:nvSpPr>
        <xdr:cNvPr id="164" name="テキスト ボックス 163">
          <a:extLst>
            <a:ext uri="{FF2B5EF4-FFF2-40B4-BE49-F238E27FC236}">
              <a16:creationId xmlns:a16="http://schemas.microsoft.com/office/drawing/2014/main" id="{00000000-0008-0000-1C00-0000A4000000}"/>
            </a:ext>
          </a:extLst>
        </xdr:cNvPr>
        <xdr:cNvSpPr txBox="1"/>
      </xdr:nvSpPr>
      <xdr:spPr>
        <a:xfrm>
          <a:off x="10433903" y="900945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18</xdr:col>
      <xdr:colOff>0</xdr:colOff>
      <xdr:row>2</xdr:row>
      <xdr:rowOff>12700</xdr:rowOff>
    </xdr:from>
    <xdr:to>
      <xdr:col>19</xdr:col>
      <xdr:colOff>147375</xdr:colOff>
      <xdr:row>2</xdr:row>
      <xdr:rowOff>228700</xdr:rowOff>
    </xdr:to>
    <xdr:sp macro="" textlink="">
      <xdr:nvSpPr>
        <xdr:cNvPr id="166" name="テキスト ボックス 165">
          <a:extLst>
            <a:ext uri="{FF2B5EF4-FFF2-40B4-BE49-F238E27FC236}">
              <a16:creationId xmlns:a16="http://schemas.microsoft.com/office/drawing/2014/main" id="{00000000-0008-0000-1C00-0000A6000000}"/>
            </a:ext>
          </a:extLst>
        </xdr:cNvPr>
        <xdr:cNvSpPr txBox="1"/>
      </xdr:nvSpPr>
      <xdr:spPr>
        <a:xfrm>
          <a:off x="8553450" y="717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20</xdr:col>
      <xdr:colOff>120650</xdr:colOff>
      <xdr:row>2</xdr:row>
      <xdr:rowOff>0</xdr:rowOff>
    </xdr:from>
    <xdr:to>
      <xdr:col>21</xdr:col>
      <xdr:colOff>268025</xdr:colOff>
      <xdr:row>2</xdr:row>
      <xdr:rowOff>216000</xdr:rowOff>
    </xdr:to>
    <xdr:sp macro="" textlink="">
      <xdr:nvSpPr>
        <xdr:cNvPr id="167" name="テキスト ボックス 166">
          <a:extLst>
            <a:ext uri="{FF2B5EF4-FFF2-40B4-BE49-F238E27FC236}">
              <a16:creationId xmlns:a16="http://schemas.microsoft.com/office/drawing/2014/main" id="{00000000-0008-0000-1C00-0000A7000000}"/>
            </a:ext>
          </a:extLst>
        </xdr:cNvPr>
        <xdr:cNvSpPr txBox="1"/>
      </xdr:nvSpPr>
      <xdr:spPr>
        <a:xfrm>
          <a:off x="9531350" y="7048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25</xdr:col>
      <xdr:colOff>141817</xdr:colOff>
      <xdr:row>2</xdr:row>
      <xdr:rowOff>15522</xdr:rowOff>
    </xdr:from>
    <xdr:to>
      <xdr:col>26</xdr:col>
      <xdr:colOff>289192</xdr:colOff>
      <xdr:row>2</xdr:row>
      <xdr:rowOff>231522</xdr:rowOff>
    </xdr:to>
    <xdr:sp macro="" textlink="">
      <xdr:nvSpPr>
        <xdr:cNvPr id="168" name="テキスト ボックス 167">
          <a:extLst>
            <a:ext uri="{FF2B5EF4-FFF2-40B4-BE49-F238E27FC236}">
              <a16:creationId xmlns:a16="http://schemas.microsoft.com/office/drawing/2014/main" id="{00000000-0008-0000-1C00-0000A8000000}"/>
            </a:ext>
          </a:extLst>
        </xdr:cNvPr>
        <xdr:cNvSpPr txBox="1"/>
      </xdr:nvSpPr>
      <xdr:spPr>
        <a:xfrm>
          <a:off x="12076642" y="72037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238478</xdr:colOff>
      <xdr:row>1</xdr:row>
      <xdr:rowOff>451347</xdr:rowOff>
    </xdr:from>
    <xdr:to>
      <xdr:col>29</xdr:col>
      <xdr:colOff>385853</xdr:colOff>
      <xdr:row>2</xdr:row>
      <xdr:rowOff>210147</xdr:rowOff>
    </xdr:to>
    <xdr:sp macro="" textlink="">
      <xdr:nvSpPr>
        <xdr:cNvPr id="169" name="テキスト ボックス 168">
          <a:extLst>
            <a:ext uri="{FF2B5EF4-FFF2-40B4-BE49-F238E27FC236}">
              <a16:creationId xmlns:a16="http://schemas.microsoft.com/office/drawing/2014/main" id="{00000000-0008-0000-1C00-0000A9000000}"/>
            </a:ext>
          </a:extLst>
        </xdr:cNvPr>
        <xdr:cNvSpPr txBox="1"/>
      </xdr:nvSpPr>
      <xdr:spPr>
        <a:xfrm>
          <a:off x="13459178" y="6989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31</xdr:col>
      <xdr:colOff>262467</xdr:colOff>
      <xdr:row>2</xdr:row>
      <xdr:rowOff>49886</xdr:rowOff>
    </xdr:from>
    <xdr:to>
      <xdr:col>32</xdr:col>
      <xdr:colOff>409842</xdr:colOff>
      <xdr:row>3</xdr:row>
      <xdr:rowOff>27761</xdr:rowOff>
    </xdr:to>
    <xdr:sp macro="" textlink="">
      <xdr:nvSpPr>
        <xdr:cNvPr id="170" name="テキスト ボックス 169">
          <a:extLst>
            <a:ext uri="{FF2B5EF4-FFF2-40B4-BE49-F238E27FC236}">
              <a16:creationId xmlns:a16="http://schemas.microsoft.com/office/drawing/2014/main" id="{00000000-0008-0000-1C00-0000AA000000}"/>
            </a:ext>
          </a:extLst>
        </xdr:cNvPr>
        <xdr:cNvSpPr txBox="1"/>
      </xdr:nvSpPr>
      <xdr:spPr>
        <a:xfrm>
          <a:off x="14769042" y="75473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22</xdr:row>
      <xdr:rowOff>158984</xdr:rowOff>
    </xdr:from>
    <xdr:to>
      <xdr:col>22</xdr:col>
      <xdr:colOff>741953</xdr:colOff>
      <xdr:row>23</xdr:row>
      <xdr:rowOff>136859</xdr:rowOff>
    </xdr:to>
    <xdr:sp macro="" textlink="">
      <xdr:nvSpPr>
        <xdr:cNvPr id="171" name="テキスト ボックス 170">
          <a:extLst>
            <a:ext uri="{FF2B5EF4-FFF2-40B4-BE49-F238E27FC236}">
              <a16:creationId xmlns:a16="http://schemas.microsoft.com/office/drawing/2014/main" id="{00000000-0008-0000-1C00-0000AB000000}"/>
            </a:ext>
          </a:extLst>
        </xdr:cNvPr>
        <xdr:cNvSpPr txBox="1"/>
      </xdr:nvSpPr>
      <xdr:spPr>
        <a:xfrm>
          <a:off x="10433903" y="56168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23</xdr:row>
      <xdr:rowOff>197556</xdr:rowOff>
    </xdr:from>
    <xdr:to>
      <xdr:col>22</xdr:col>
      <xdr:colOff>741953</xdr:colOff>
      <xdr:row>24</xdr:row>
      <xdr:rowOff>175431</xdr:rowOff>
    </xdr:to>
    <xdr:sp macro="" textlink="">
      <xdr:nvSpPr>
        <xdr:cNvPr id="172" name="テキスト ボックス 171">
          <a:extLst>
            <a:ext uri="{FF2B5EF4-FFF2-40B4-BE49-F238E27FC236}">
              <a16:creationId xmlns:a16="http://schemas.microsoft.com/office/drawing/2014/main" id="{00000000-0008-0000-1C00-0000AC000000}"/>
            </a:ext>
          </a:extLst>
        </xdr:cNvPr>
        <xdr:cNvSpPr txBox="1"/>
      </xdr:nvSpPr>
      <xdr:spPr>
        <a:xfrm>
          <a:off x="10433903" y="58935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24</xdr:row>
      <xdr:rowOff>211685</xdr:rowOff>
    </xdr:from>
    <xdr:to>
      <xdr:col>22</xdr:col>
      <xdr:colOff>741953</xdr:colOff>
      <xdr:row>25</xdr:row>
      <xdr:rowOff>189560</xdr:rowOff>
    </xdr:to>
    <xdr:sp macro="" textlink="">
      <xdr:nvSpPr>
        <xdr:cNvPr id="173" name="テキスト ボックス 172">
          <a:extLst>
            <a:ext uri="{FF2B5EF4-FFF2-40B4-BE49-F238E27FC236}">
              <a16:creationId xmlns:a16="http://schemas.microsoft.com/office/drawing/2014/main" id="{00000000-0008-0000-1C00-0000AD000000}"/>
            </a:ext>
          </a:extLst>
        </xdr:cNvPr>
        <xdr:cNvSpPr txBox="1"/>
      </xdr:nvSpPr>
      <xdr:spPr>
        <a:xfrm>
          <a:off x="10433903" y="61457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26</xdr:row>
      <xdr:rowOff>6185</xdr:rowOff>
    </xdr:from>
    <xdr:to>
      <xdr:col>22</xdr:col>
      <xdr:colOff>741953</xdr:colOff>
      <xdr:row>26</xdr:row>
      <xdr:rowOff>222185</xdr:rowOff>
    </xdr:to>
    <xdr:sp macro="" textlink="">
      <xdr:nvSpPr>
        <xdr:cNvPr id="174" name="テキスト ボックス 173">
          <a:extLst>
            <a:ext uri="{FF2B5EF4-FFF2-40B4-BE49-F238E27FC236}">
              <a16:creationId xmlns:a16="http://schemas.microsoft.com/office/drawing/2014/main" id="{00000000-0008-0000-1C00-0000AE000000}"/>
            </a:ext>
          </a:extLst>
        </xdr:cNvPr>
        <xdr:cNvSpPr txBox="1"/>
      </xdr:nvSpPr>
      <xdr:spPr>
        <a:xfrm>
          <a:off x="10433903" y="641651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27</xdr:row>
      <xdr:rowOff>8394</xdr:rowOff>
    </xdr:from>
    <xdr:to>
      <xdr:col>22</xdr:col>
      <xdr:colOff>741953</xdr:colOff>
      <xdr:row>27</xdr:row>
      <xdr:rowOff>224394</xdr:rowOff>
    </xdr:to>
    <xdr:sp macro="" textlink="">
      <xdr:nvSpPr>
        <xdr:cNvPr id="175" name="テキスト ボックス 174">
          <a:extLst>
            <a:ext uri="{FF2B5EF4-FFF2-40B4-BE49-F238E27FC236}">
              <a16:creationId xmlns:a16="http://schemas.microsoft.com/office/drawing/2014/main" id="{00000000-0008-0000-1C00-0000AF000000}"/>
            </a:ext>
          </a:extLst>
        </xdr:cNvPr>
        <xdr:cNvSpPr txBox="1"/>
      </xdr:nvSpPr>
      <xdr:spPr>
        <a:xfrm>
          <a:off x="10433903" y="66568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27</xdr:row>
      <xdr:rowOff>211074</xdr:rowOff>
    </xdr:from>
    <xdr:to>
      <xdr:col>22</xdr:col>
      <xdr:colOff>741953</xdr:colOff>
      <xdr:row>28</xdr:row>
      <xdr:rowOff>188949</xdr:rowOff>
    </xdr:to>
    <xdr:sp macro="" textlink="">
      <xdr:nvSpPr>
        <xdr:cNvPr id="176" name="テキスト ボックス 175">
          <a:extLst>
            <a:ext uri="{FF2B5EF4-FFF2-40B4-BE49-F238E27FC236}">
              <a16:creationId xmlns:a16="http://schemas.microsoft.com/office/drawing/2014/main" id="{00000000-0008-0000-1C00-0000B0000000}"/>
            </a:ext>
          </a:extLst>
        </xdr:cNvPr>
        <xdr:cNvSpPr txBox="1"/>
      </xdr:nvSpPr>
      <xdr:spPr>
        <a:xfrm>
          <a:off x="10433903" y="68595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17616</xdr:rowOff>
    </xdr:from>
    <xdr:to>
      <xdr:col>22</xdr:col>
      <xdr:colOff>741953</xdr:colOff>
      <xdr:row>36</xdr:row>
      <xdr:rowOff>233616</xdr:rowOff>
    </xdr:to>
    <xdr:sp macro="" textlink="">
      <xdr:nvSpPr>
        <xdr:cNvPr id="88" name="テキスト ボックス 87">
          <a:extLst>
            <a:ext uri="{FF2B5EF4-FFF2-40B4-BE49-F238E27FC236}">
              <a16:creationId xmlns:a16="http://schemas.microsoft.com/office/drawing/2014/main" id="{00000000-0008-0000-1C00-000058000000}"/>
            </a:ext>
          </a:extLst>
        </xdr:cNvPr>
        <xdr:cNvSpPr txBox="1"/>
      </xdr:nvSpPr>
      <xdr:spPr>
        <a:xfrm>
          <a:off x="10433903" y="88091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X1394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20</xdr:col>
      <xdr:colOff>0</xdr:colOff>
      <xdr:row>5</xdr:row>
      <xdr:rowOff>177800</xdr:rowOff>
    </xdr:from>
    <xdr:to>
      <xdr:col>23</xdr:col>
      <xdr:colOff>253627</xdr:colOff>
      <xdr:row>7</xdr:row>
      <xdr:rowOff>218889</xdr:rowOff>
    </xdr:to>
    <xdr:sp macro="" textlink="">
      <xdr:nvSpPr>
        <xdr:cNvPr id="91" name="吹き出し: 角を丸めた四角形 12">
          <a:extLst>
            <a:ext uri="{FF2B5EF4-FFF2-40B4-BE49-F238E27FC236}">
              <a16:creationId xmlns:a16="http://schemas.microsoft.com/office/drawing/2014/main" id="{00000000-0008-0000-1C00-00005B000000}"/>
            </a:ext>
          </a:extLst>
        </xdr:cNvPr>
        <xdr:cNvSpPr/>
      </xdr:nvSpPr>
      <xdr:spPr bwMode="auto">
        <a:xfrm>
          <a:off x="9321800" y="1549400"/>
          <a:ext cx="1910977" cy="498289"/>
        </a:xfrm>
        <a:prstGeom prst="wedgeRoundRectCallout">
          <a:avLst>
            <a:gd name="adj1" fmla="val -66939"/>
            <a:gd name="adj2" fmla="val -14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oneCellAnchor>
    <xdr:from>
      <xdr:col>20</xdr:col>
      <xdr:colOff>0</xdr:colOff>
      <xdr:row>5</xdr:row>
      <xdr:rowOff>177800</xdr:rowOff>
    </xdr:from>
    <xdr:ext cx="2034241" cy="539004"/>
    <xdr:sp macro="" textlink="">
      <xdr:nvSpPr>
        <xdr:cNvPr id="92" name="吹き出し: 角を丸めた四角形 12">
          <a:extLst>
            <a:ext uri="{FF2B5EF4-FFF2-40B4-BE49-F238E27FC236}">
              <a16:creationId xmlns:a16="http://schemas.microsoft.com/office/drawing/2014/main" id="{00000000-0008-0000-1C00-00005C000000}"/>
            </a:ext>
          </a:extLst>
        </xdr:cNvPr>
        <xdr:cNvSpPr/>
      </xdr:nvSpPr>
      <xdr:spPr bwMode="auto">
        <a:xfrm>
          <a:off x="9321800" y="1549400"/>
          <a:ext cx="2033121" cy="530039"/>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p>
      </xdr:txBody>
    </xdr:sp>
    <xdr:clientData/>
  </xdr:oneCellAnchor>
  <xdr:twoCellAnchor>
    <xdr:from>
      <xdr:col>0</xdr:col>
      <xdr:colOff>226262</xdr:colOff>
      <xdr:row>8</xdr:row>
      <xdr:rowOff>0</xdr:rowOff>
    </xdr:from>
    <xdr:to>
      <xdr:col>0</xdr:col>
      <xdr:colOff>802262</xdr:colOff>
      <xdr:row>8</xdr:row>
      <xdr:rowOff>216000</xdr:rowOff>
    </xdr:to>
    <xdr:sp macro="" textlink="">
      <xdr:nvSpPr>
        <xdr:cNvPr id="89" name="テキスト ボックス 88">
          <a:extLst>
            <a:ext uri="{FF2B5EF4-FFF2-40B4-BE49-F238E27FC236}">
              <a16:creationId xmlns:a16="http://schemas.microsoft.com/office/drawing/2014/main" id="{00000000-0008-0000-1C00-000059000000}"/>
            </a:ext>
          </a:extLst>
        </xdr:cNvPr>
        <xdr:cNvSpPr txBox="1"/>
      </xdr:nvSpPr>
      <xdr:spPr>
        <a:xfrm>
          <a:off x="226262" y="21179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16</xdr:col>
      <xdr:colOff>174811</xdr:colOff>
      <xdr:row>8</xdr:row>
      <xdr:rowOff>6723</xdr:rowOff>
    </xdr:from>
    <xdr:to>
      <xdr:col>17</xdr:col>
      <xdr:colOff>322186</xdr:colOff>
      <xdr:row>8</xdr:row>
      <xdr:rowOff>222723</xdr:rowOff>
    </xdr:to>
    <xdr:sp macro="" textlink="">
      <xdr:nvSpPr>
        <xdr:cNvPr id="90" name="テキスト ボックス 89">
          <a:extLst>
            <a:ext uri="{FF2B5EF4-FFF2-40B4-BE49-F238E27FC236}">
              <a16:creationId xmlns:a16="http://schemas.microsoft.com/office/drawing/2014/main" id="{00000000-0008-0000-1C00-00005A000000}"/>
            </a:ext>
          </a:extLst>
        </xdr:cNvPr>
        <xdr:cNvSpPr txBox="1"/>
      </xdr:nvSpPr>
      <xdr:spPr>
        <a:xfrm>
          <a:off x="7871011" y="214032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3</xdr:col>
      <xdr:colOff>171017</xdr:colOff>
      <xdr:row>19</xdr:row>
      <xdr:rowOff>13307</xdr:rowOff>
    </xdr:from>
    <xdr:to>
      <xdr:col>5</xdr:col>
      <xdr:colOff>383511</xdr:colOff>
      <xdr:row>20</xdr:row>
      <xdr:rowOff>9785</xdr:rowOff>
    </xdr:to>
    <xdr:sp macro="" textlink="">
      <xdr:nvSpPr>
        <xdr:cNvPr id="98" name="テキスト ボックス 97">
          <a:extLst>
            <a:ext uri="{FF2B5EF4-FFF2-40B4-BE49-F238E27FC236}">
              <a16:creationId xmlns:a16="http://schemas.microsoft.com/office/drawing/2014/main" id="{00000000-0008-0000-1C00-000062000000}"/>
            </a:ext>
          </a:extLst>
        </xdr:cNvPr>
        <xdr:cNvSpPr txBox="1"/>
      </xdr:nvSpPr>
      <xdr:spPr>
        <a:xfrm>
          <a:off x="1881782" y="4630131"/>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171017</xdr:colOff>
      <xdr:row>20</xdr:row>
      <xdr:rowOff>817</xdr:rowOff>
    </xdr:from>
    <xdr:to>
      <xdr:col>5</xdr:col>
      <xdr:colOff>383511</xdr:colOff>
      <xdr:row>20</xdr:row>
      <xdr:rowOff>228162</xdr:rowOff>
    </xdr:to>
    <xdr:sp macro="" textlink="">
      <xdr:nvSpPr>
        <xdr:cNvPr id="99" name="テキスト ボックス 98">
          <a:extLst>
            <a:ext uri="{FF2B5EF4-FFF2-40B4-BE49-F238E27FC236}">
              <a16:creationId xmlns:a16="http://schemas.microsoft.com/office/drawing/2014/main" id="{00000000-0008-0000-1C00-000063000000}"/>
            </a:ext>
          </a:extLst>
        </xdr:cNvPr>
        <xdr:cNvSpPr txBox="1"/>
      </xdr:nvSpPr>
      <xdr:spPr>
        <a:xfrm>
          <a:off x="1881782" y="4849229"/>
          <a:ext cx="1064141" cy="22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171017</xdr:colOff>
      <xdr:row>21</xdr:row>
      <xdr:rowOff>25360</xdr:rowOff>
    </xdr:from>
    <xdr:to>
      <xdr:col>5</xdr:col>
      <xdr:colOff>383511</xdr:colOff>
      <xdr:row>22</xdr:row>
      <xdr:rowOff>21838</xdr:rowOff>
    </xdr:to>
    <xdr:sp macro="" textlink="">
      <xdr:nvSpPr>
        <xdr:cNvPr id="100" name="テキスト ボックス 99">
          <a:extLst>
            <a:ext uri="{FF2B5EF4-FFF2-40B4-BE49-F238E27FC236}">
              <a16:creationId xmlns:a16="http://schemas.microsoft.com/office/drawing/2014/main" id="{00000000-0008-0000-1C00-000064000000}"/>
            </a:ext>
          </a:extLst>
        </xdr:cNvPr>
        <xdr:cNvSpPr txBox="1"/>
      </xdr:nvSpPr>
      <xdr:spPr>
        <a:xfrm>
          <a:off x="1881782" y="5105360"/>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3</xdr:col>
      <xdr:colOff>156882</xdr:colOff>
      <xdr:row>18</xdr:row>
      <xdr:rowOff>0</xdr:rowOff>
    </xdr:from>
    <xdr:to>
      <xdr:col>5</xdr:col>
      <xdr:colOff>383511</xdr:colOff>
      <xdr:row>18</xdr:row>
      <xdr:rowOff>221811</xdr:rowOff>
    </xdr:to>
    <xdr:sp macro="" textlink="">
      <xdr:nvSpPr>
        <xdr:cNvPr id="101" name="テキスト ボックス 100">
          <a:extLst>
            <a:ext uri="{FF2B5EF4-FFF2-40B4-BE49-F238E27FC236}">
              <a16:creationId xmlns:a16="http://schemas.microsoft.com/office/drawing/2014/main" id="{00000000-0008-0000-1C00-000065000000}"/>
            </a:ext>
          </a:extLst>
        </xdr:cNvPr>
        <xdr:cNvSpPr txBox="1"/>
      </xdr:nvSpPr>
      <xdr:spPr>
        <a:xfrm>
          <a:off x="1867647" y="4385235"/>
          <a:ext cx="1078276" cy="221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27</xdr:col>
      <xdr:colOff>1503</xdr:colOff>
      <xdr:row>32</xdr:row>
      <xdr:rowOff>225207</xdr:rowOff>
    </xdr:from>
    <xdr:to>
      <xdr:col>32</xdr:col>
      <xdr:colOff>226391</xdr:colOff>
      <xdr:row>35</xdr:row>
      <xdr:rowOff>156293</xdr:rowOff>
    </xdr:to>
    <xdr:sp macro="" textlink="">
      <xdr:nvSpPr>
        <xdr:cNvPr id="3" name="吹き出し: 角を丸めた四角形 13">
          <a:extLst>
            <a:ext uri="{FF2B5EF4-FFF2-40B4-BE49-F238E27FC236}">
              <a16:creationId xmlns:a16="http://schemas.microsoft.com/office/drawing/2014/main" id="{00000000-0008-0000-1C00-000003000000}"/>
            </a:ext>
          </a:extLst>
        </xdr:cNvPr>
        <xdr:cNvSpPr/>
      </xdr:nvSpPr>
      <xdr:spPr bwMode="auto">
        <a:xfrm>
          <a:off x="12701503" y="7707164"/>
          <a:ext cx="2350758" cy="610259"/>
        </a:xfrm>
        <a:prstGeom prst="wedgeRoundRectCallout">
          <a:avLst>
            <a:gd name="adj1" fmla="val 8958"/>
            <a:gd name="adj2" fmla="val -77852"/>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a:t>
          </a:r>
          <a:r>
            <a:rPr lang="ja-JP" altLang="ja-JP" sz="1100">
              <a:solidFill>
                <a:schemeClr val="dk1"/>
              </a:solidFill>
              <a:effectLst/>
              <a:latin typeface="+mn-lt"/>
              <a:ea typeface="+mn-ea"/>
              <a:cs typeface="+mn-cs"/>
            </a:rPr>
            <a:t>位置・内容</a:t>
          </a:r>
          <a:r>
            <a:rPr lang="ja-JP" altLang="en-US" sz="1100">
              <a:solidFill>
                <a:sysClr val="windowText" lastClr="000000"/>
              </a:solidFill>
              <a:effectLst/>
              <a:latin typeface="+mn-lt"/>
              <a:ea typeface="+mn-ea"/>
              <a:cs typeface="+mn-cs"/>
            </a:rPr>
            <a:t>の変更</a:t>
          </a:r>
          <a:endParaRPr lang="en-US" altLang="ja-JP" sz="1100">
            <a:solidFill>
              <a:sysClr val="windowText" lastClr="000000"/>
            </a:solidFill>
            <a:effectLst/>
            <a:latin typeface="+mn-lt"/>
            <a:ea typeface="+mn-ea"/>
            <a:cs typeface="+mn-cs"/>
          </a:endParaRPr>
        </a:p>
      </xdr:txBody>
    </xdr:sp>
    <xdr:clientData/>
  </xdr:twoCellAnchor>
  <xdr:twoCellAnchor>
    <xdr:from>
      <xdr:col>26</xdr:col>
      <xdr:colOff>421821</xdr:colOff>
      <xdr:row>32</xdr:row>
      <xdr:rowOff>208643</xdr:rowOff>
    </xdr:from>
    <xdr:to>
      <xdr:col>32</xdr:col>
      <xdr:colOff>225849</xdr:colOff>
      <xdr:row>35</xdr:row>
      <xdr:rowOff>139729</xdr:rowOff>
    </xdr:to>
    <xdr:sp macro="" textlink="">
      <xdr:nvSpPr>
        <xdr:cNvPr id="4" name="吹き出し: 角を丸めた四角形 13">
          <a:extLst>
            <a:ext uri="{FF2B5EF4-FFF2-40B4-BE49-F238E27FC236}">
              <a16:creationId xmlns:a16="http://schemas.microsoft.com/office/drawing/2014/main" id="{00000000-0008-0000-1C00-000004000000}"/>
            </a:ext>
          </a:extLst>
        </xdr:cNvPr>
        <xdr:cNvSpPr/>
      </xdr:nvSpPr>
      <xdr:spPr bwMode="auto">
        <a:xfrm>
          <a:off x="12696647" y="7690600"/>
          <a:ext cx="2355072" cy="610259"/>
        </a:xfrm>
        <a:prstGeom prst="wedgeRoundRectCallout">
          <a:avLst>
            <a:gd name="adj1" fmla="val 6391"/>
            <a:gd name="adj2" fmla="val 132509"/>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a:t>
          </a:r>
          <a:r>
            <a:rPr lang="ja-JP" altLang="ja-JP" sz="1100">
              <a:solidFill>
                <a:schemeClr val="dk1"/>
              </a:solidFill>
              <a:effectLst/>
              <a:latin typeface="+mn-lt"/>
              <a:ea typeface="+mn-ea"/>
              <a:cs typeface="+mn-cs"/>
            </a:rPr>
            <a:t>位置・内容</a:t>
          </a:r>
          <a:r>
            <a:rPr lang="ja-JP" altLang="en-US" sz="1100">
              <a:solidFill>
                <a:sysClr val="windowText" lastClr="000000"/>
              </a:solidFill>
              <a:effectLst/>
              <a:latin typeface="+mn-lt"/>
              <a:ea typeface="+mn-ea"/>
              <a:cs typeface="+mn-cs"/>
            </a:rPr>
            <a:t>の変更</a:t>
          </a:r>
          <a:endParaRPr lang="en-US" altLang="ja-JP" sz="1100">
            <a:solidFill>
              <a:sysClr val="windowText" lastClr="000000"/>
            </a:solidFill>
            <a:effectLst/>
            <a:latin typeface="+mn-lt"/>
            <a:ea typeface="+mn-ea"/>
            <a:cs typeface="+mn-cs"/>
          </a:endParaRPr>
        </a:p>
      </xdr:txBody>
    </xdr:sp>
    <xdr:clientData/>
  </xdr:twoCellAnchor>
  <xdr:twoCellAnchor>
    <xdr:from>
      <xdr:col>30</xdr:col>
      <xdr:colOff>38652</xdr:colOff>
      <xdr:row>9</xdr:row>
      <xdr:rowOff>193260</xdr:rowOff>
    </xdr:from>
    <xdr:to>
      <xdr:col>34</xdr:col>
      <xdr:colOff>174786</xdr:colOff>
      <xdr:row>15</xdr:row>
      <xdr:rowOff>7798</xdr:rowOff>
    </xdr:to>
    <xdr:sp macro="" textlink="">
      <xdr:nvSpPr>
        <xdr:cNvPr id="6" name="吹き出し: 角を丸めた四角形 15">
          <a:extLst>
            <a:ext uri="{FF2B5EF4-FFF2-40B4-BE49-F238E27FC236}">
              <a16:creationId xmlns:a16="http://schemas.microsoft.com/office/drawing/2014/main" id="{00000000-0008-0000-1C00-000006000000}"/>
            </a:ext>
          </a:extLst>
        </xdr:cNvPr>
        <xdr:cNvSpPr/>
      </xdr:nvSpPr>
      <xdr:spPr bwMode="auto">
        <a:xfrm>
          <a:off x="14014174" y="2468217"/>
          <a:ext cx="1836829" cy="1172885"/>
        </a:xfrm>
        <a:prstGeom prst="wedgeRoundRectCallout">
          <a:avLst>
            <a:gd name="adj1" fmla="val -214049"/>
            <a:gd name="adj2" fmla="val 773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twoCellAnchor>
    <xdr:from>
      <xdr:col>30</xdr:col>
      <xdr:colOff>36443</xdr:colOff>
      <xdr:row>9</xdr:row>
      <xdr:rowOff>185529</xdr:rowOff>
    </xdr:from>
    <xdr:to>
      <xdr:col>34</xdr:col>
      <xdr:colOff>172577</xdr:colOff>
      <xdr:row>15</xdr:row>
      <xdr:rowOff>67</xdr:rowOff>
    </xdr:to>
    <xdr:sp macro="" textlink="">
      <xdr:nvSpPr>
        <xdr:cNvPr id="7" name="吹き出し: 角を丸めた四角形 15">
          <a:extLst>
            <a:ext uri="{FF2B5EF4-FFF2-40B4-BE49-F238E27FC236}">
              <a16:creationId xmlns:a16="http://schemas.microsoft.com/office/drawing/2014/main" id="{00000000-0008-0000-1C00-000007000000}"/>
            </a:ext>
          </a:extLst>
        </xdr:cNvPr>
        <xdr:cNvSpPr/>
      </xdr:nvSpPr>
      <xdr:spPr bwMode="auto">
        <a:xfrm>
          <a:off x="14011965" y="2460486"/>
          <a:ext cx="1836829" cy="1172885"/>
        </a:xfrm>
        <a:prstGeom prst="wedgeRoundRectCallout">
          <a:avLst>
            <a:gd name="adj1" fmla="val -39994"/>
            <a:gd name="adj2" fmla="val 8163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oneCellAnchor>
    <xdr:from>
      <xdr:col>27</xdr:col>
      <xdr:colOff>408609</xdr:colOff>
      <xdr:row>26</xdr:row>
      <xdr:rowOff>190787</xdr:rowOff>
    </xdr:from>
    <xdr:ext cx="1838697" cy="1044825"/>
    <xdr:sp macro="" textlink="">
      <xdr:nvSpPr>
        <xdr:cNvPr id="8" name="吹き出し: 角を丸めた四角形 15">
          <a:extLst>
            <a:ext uri="{FF2B5EF4-FFF2-40B4-BE49-F238E27FC236}">
              <a16:creationId xmlns:a16="http://schemas.microsoft.com/office/drawing/2014/main" id="{00000000-0008-0000-1C00-000008000000}"/>
            </a:ext>
          </a:extLst>
        </xdr:cNvPr>
        <xdr:cNvSpPr/>
      </xdr:nvSpPr>
      <xdr:spPr bwMode="auto">
        <a:xfrm>
          <a:off x="13108609" y="6314396"/>
          <a:ext cx="1838697" cy="1044825"/>
        </a:xfrm>
        <a:prstGeom prst="wedgeRoundRectCallout">
          <a:avLst>
            <a:gd name="adj1" fmla="val -56019"/>
            <a:gd name="adj2" fmla="val -79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oneCellAnchor>
  <xdr:oneCellAnchor>
    <xdr:from>
      <xdr:col>27</xdr:col>
      <xdr:colOff>414959</xdr:colOff>
      <xdr:row>26</xdr:row>
      <xdr:rowOff>143566</xdr:rowOff>
    </xdr:from>
    <xdr:ext cx="1838697" cy="1189163"/>
    <xdr:sp macro="" textlink="">
      <xdr:nvSpPr>
        <xdr:cNvPr id="9" name="吹き出し: 角を丸めた四角形 15">
          <a:extLst>
            <a:ext uri="{FF2B5EF4-FFF2-40B4-BE49-F238E27FC236}">
              <a16:creationId xmlns:a16="http://schemas.microsoft.com/office/drawing/2014/main" id="{00000000-0008-0000-1C00-000009000000}"/>
            </a:ext>
          </a:extLst>
        </xdr:cNvPr>
        <xdr:cNvSpPr/>
      </xdr:nvSpPr>
      <xdr:spPr bwMode="auto">
        <a:xfrm>
          <a:off x="13114959" y="6267175"/>
          <a:ext cx="1838697" cy="1189163"/>
        </a:xfrm>
        <a:prstGeom prst="wedgeRoundRectCallout">
          <a:avLst>
            <a:gd name="adj1" fmla="val -61890"/>
            <a:gd name="adj2" fmla="val -87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no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oneCellAnchor>
  <xdr:oneCellAnchor>
    <xdr:from>
      <xdr:col>26</xdr:col>
      <xdr:colOff>419653</xdr:colOff>
      <xdr:row>38</xdr:row>
      <xdr:rowOff>11044</xdr:rowOff>
    </xdr:from>
    <xdr:ext cx="2600696" cy="522413"/>
    <xdr:sp macro="" textlink="">
      <xdr:nvSpPr>
        <xdr:cNvPr id="10" name="吹き出し: 角を丸めた四角形 9">
          <a:extLst>
            <a:ext uri="{FF2B5EF4-FFF2-40B4-BE49-F238E27FC236}">
              <a16:creationId xmlns:a16="http://schemas.microsoft.com/office/drawing/2014/main" id="{00000000-0008-0000-1C00-00000A000000}"/>
            </a:ext>
          </a:extLst>
        </xdr:cNvPr>
        <xdr:cNvSpPr/>
      </xdr:nvSpPr>
      <xdr:spPr bwMode="auto">
        <a:xfrm>
          <a:off x="12694479" y="8851348"/>
          <a:ext cx="2600696" cy="522413"/>
        </a:xfrm>
        <a:prstGeom prst="wedgeRoundRectCallout">
          <a:avLst>
            <a:gd name="adj1" fmla="val -48891"/>
            <a:gd name="adj2" fmla="val -11255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⑤税率ごとに区分した</a:t>
          </a:r>
          <a:r>
            <a:rPr lang="en-US" altLang="ja-JP" sz="1100">
              <a:solidFill>
                <a:srgbClr val="FF0000"/>
              </a:solidFill>
              <a:effectLst/>
              <a:latin typeface="+mn-lt"/>
              <a:ea typeface="+mn-ea"/>
              <a:cs typeface="+mn-cs"/>
            </a:rPr>
            <a:t>CI-NET</a:t>
          </a:r>
          <a:r>
            <a:rPr lang="ja-JP" altLang="en-US" sz="1100">
              <a:solidFill>
                <a:srgbClr val="FF0000"/>
              </a:solidFill>
              <a:effectLst/>
              <a:latin typeface="+mn-lt"/>
              <a:ea typeface="+mn-ea"/>
              <a:cs typeface="+mn-cs"/>
            </a:rPr>
            <a:t>データ項目</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累積額</a:t>
          </a:r>
          <a:r>
            <a:rPr lang="en-US" altLang="ja-JP" sz="1100">
              <a:solidFill>
                <a:srgbClr val="FF0000"/>
              </a:solidFill>
              <a:effectLst/>
              <a:latin typeface="+mn-lt"/>
              <a:ea typeface="+mn-ea"/>
              <a:cs typeface="+mn-cs"/>
            </a:rPr>
            <a:t>｣</a:t>
          </a:r>
          <a:endParaRPr lang="ja-JP" altLang="ja-JP" sz="1100">
            <a:solidFill>
              <a:srgbClr val="FF0000"/>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276411</xdr:colOff>
      <xdr:row>6</xdr:row>
      <xdr:rowOff>64967</xdr:rowOff>
    </xdr:from>
    <xdr:ext cx="2977990" cy="261206"/>
    <xdr:sp macro="" textlink="">
      <xdr:nvSpPr>
        <xdr:cNvPr id="2" name="吹き出し: 角を丸めた四角形 17">
          <a:extLst>
            <a:ext uri="{FF2B5EF4-FFF2-40B4-BE49-F238E27FC236}">
              <a16:creationId xmlns:a16="http://schemas.microsoft.com/office/drawing/2014/main" id="{00000000-0008-0000-0200-000002000000}"/>
            </a:ext>
          </a:extLst>
        </xdr:cNvPr>
        <xdr:cNvSpPr/>
      </xdr:nvSpPr>
      <xdr:spPr bwMode="auto">
        <a:xfrm>
          <a:off x="2876736" y="1722317"/>
          <a:ext cx="2977990" cy="261206"/>
        </a:xfrm>
        <a:prstGeom prst="wedgeRoundRectCallout">
          <a:avLst>
            <a:gd name="adj1" fmla="val -54492"/>
            <a:gd name="adj2" fmla="val 29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27</xdr:col>
      <xdr:colOff>589643</xdr:colOff>
      <xdr:row>0</xdr:row>
      <xdr:rowOff>99786</xdr:rowOff>
    </xdr:from>
    <xdr:ext cx="3299243" cy="765735"/>
    <xdr:sp macro="" textlink="">
      <xdr:nvSpPr>
        <xdr:cNvPr id="3" name="四角形: 角を丸くする 11">
          <a:extLst>
            <a:ext uri="{FF2B5EF4-FFF2-40B4-BE49-F238E27FC236}">
              <a16:creationId xmlns:a16="http://schemas.microsoft.com/office/drawing/2014/main" id="{00000000-0008-0000-0200-000003000000}"/>
            </a:ext>
          </a:extLst>
        </xdr:cNvPr>
        <xdr:cNvSpPr/>
      </xdr:nvSpPr>
      <xdr:spPr>
        <a:xfrm>
          <a:off x="13381718" y="99786"/>
          <a:ext cx="3299243" cy="765735"/>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twoCellAnchor>
    <xdr:from>
      <xdr:col>28</xdr:col>
      <xdr:colOff>373540</xdr:colOff>
      <xdr:row>5</xdr:row>
      <xdr:rowOff>55949</xdr:rowOff>
    </xdr:from>
    <xdr:to>
      <xdr:col>31</xdr:col>
      <xdr:colOff>2146</xdr:colOff>
      <xdr:row>6</xdr:row>
      <xdr:rowOff>151641</xdr:rowOff>
    </xdr:to>
    <xdr:sp macro="" textlink="">
      <xdr:nvSpPr>
        <xdr:cNvPr id="4" name="吹き出し: 角を丸めた四角形 13">
          <a:extLst>
            <a:ext uri="{FF2B5EF4-FFF2-40B4-BE49-F238E27FC236}">
              <a16:creationId xmlns:a16="http://schemas.microsoft.com/office/drawing/2014/main" id="{00000000-0008-0000-0200-000004000000}"/>
            </a:ext>
          </a:extLst>
        </xdr:cNvPr>
        <xdr:cNvSpPr/>
      </xdr:nvSpPr>
      <xdr:spPr bwMode="auto">
        <a:xfrm>
          <a:off x="14203840" y="1475174"/>
          <a:ext cx="914481" cy="333817"/>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oneCellAnchor>
    <xdr:from>
      <xdr:col>27</xdr:col>
      <xdr:colOff>776019</xdr:colOff>
      <xdr:row>30</xdr:row>
      <xdr:rowOff>85555</xdr:rowOff>
    </xdr:from>
    <xdr:ext cx="2212216" cy="783619"/>
    <xdr:sp macro="" textlink="">
      <xdr:nvSpPr>
        <xdr:cNvPr id="5" name="吹き出し: 角を丸めた四角形 32">
          <a:extLst>
            <a:ext uri="{FF2B5EF4-FFF2-40B4-BE49-F238E27FC236}">
              <a16:creationId xmlns:a16="http://schemas.microsoft.com/office/drawing/2014/main" id="{00000000-0008-0000-0200-000005000000}"/>
            </a:ext>
          </a:extLst>
        </xdr:cNvPr>
        <xdr:cNvSpPr/>
      </xdr:nvSpPr>
      <xdr:spPr bwMode="auto">
        <a:xfrm>
          <a:off x="13568094" y="7448380"/>
          <a:ext cx="2212216" cy="783619"/>
        </a:xfrm>
        <a:prstGeom prst="wedgeRoundRectCallout">
          <a:avLst>
            <a:gd name="adj1" fmla="val -99272"/>
            <a:gd name="adj2" fmla="val 394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twoCellAnchor>
    <xdr:from>
      <xdr:col>29</xdr:col>
      <xdr:colOff>285750</xdr:colOff>
      <xdr:row>11</xdr:row>
      <xdr:rowOff>95250</xdr:rowOff>
    </xdr:from>
    <xdr:to>
      <xdr:col>33</xdr:col>
      <xdr:colOff>382733</xdr:colOff>
      <xdr:row>15</xdr:row>
      <xdr:rowOff>10675</xdr:rowOff>
    </xdr:to>
    <xdr:sp macro="" textlink="">
      <xdr:nvSpPr>
        <xdr:cNvPr id="6" name="吹き出し: 角を丸めた四角形 15">
          <a:extLst>
            <a:ext uri="{FF2B5EF4-FFF2-40B4-BE49-F238E27FC236}">
              <a16:creationId xmlns:a16="http://schemas.microsoft.com/office/drawing/2014/main" id="{00000000-0008-0000-0200-000006000000}"/>
            </a:ext>
          </a:extLst>
        </xdr:cNvPr>
        <xdr:cNvSpPr/>
      </xdr:nvSpPr>
      <xdr:spPr bwMode="auto">
        <a:xfrm>
          <a:off x="14544675" y="2943225"/>
          <a:ext cx="1811483" cy="858400"/>
        </a:xfrm>
        <a:prstGeom prst="wedgeRoundRectCallout">
          <a:avLst>
            <a:gd name="adj1" fmla="val -35278"/>
            <a:gd name="adj2" fmla="val 696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④税率ごとに区分して合計した対価の額（税抜き又は税込み）及び適用税率</a:t>
          </a:r>
          <a:endParaRPr lang="en-US" altLang="ja-JP" sz="1100">
            <a:solidFill>
              <a:srgbClr val="FF0000"/>
            </a:solidFill>
            <a:effectLst/>
            <a:latin typeface="+mn-lt"/>
            <a:ea typeface="+mn-ea"/>
            <a:cs typeface="+mn-cs"/>
          </a:endParaRPr>
        </a:p>
      </xdr:txBody>
    </xdr:sp>
    <xdr:clientData/>
  </xdr:twoCellAnchor>
  <xdr:oneCellAnchor>
    <xdr:from>
      <xdr:col>27</xdr:col>
      <xdr:colOff>493908</xdr:colOff>
      <xdr:row>35</xdr:row>
      <xdr:rowOff>28751</xdr:rowOff>
    </xdr:from>
    <xdr:ext cx="1820554" cy="783619"/>
    <xdr:sp macro="" textlink="">
      <xdr:nvSpPr>
        <xdr:cNvPr id="7" name="吹き出し: 角を丸めた四角形 15">
          <a:extLst>
            <a:ext uri="{FF2B5EF4-FFF2-40B4-BE49-F238E27FC236}">
              <a16:creationId xmlns:a16="http://schemas.microsoft.com/office/drawing/2014/main" id="{00000000-0008-0000-0200-000007000000}"/>
            </a:ext>
          </a:extLst>
        </xdr:cNvPr>
        <xdr:cNvSpPr/>
      </xdr:nvSpPr>
      <xdr:spPr bwMode="auto">
        <a:xfrm>
          <a:off x="13285983" y="8582201"/>
          <a:ext cx="1820554" cy="783619"/>
        </a:xfrm>
        <a:prstGeom prst="wedgeRoundRectCallout">
          <a:avLst>
            <a:gd name="adj1" fmla="val -103830"/>
            <a:gd name="adj2" fmla="val -5471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twoCellAnchor>
    <xdr:from>
      <xdr:col>0</xdr:col>
      <xdr:colOff>417285</xdr:colOff>
      <xdr:row>35</xdr:row>
      <xdr:rowOff>21347</xdr:rowOff>
    </xdr:from>
    <xdr:to>
      <xdr:col>19</xdr:col>
      <xdr:colOff>384201</xdr:colOff>
      <xdr:row>43</xdr:row>
      <xdr:rowOff>173425</xdr:rowOff>
    </xdr:to>
    <xdr:sp macro="" textlink="">
      <xdr:nvSpPr>
        <xdr:cNvPr id="8" name="吹き出し: 角を丸めた四角形 15">
          <a:extLst>
            <a:ext uri="{FF2B5EF4-FFF2-40B4-BE49-F238E27FC236}">
              <a16:creationId xmlns:a16="http://schemas.microsoft.com/office/drawing/2014/main" id="{00000000-0008-0000-0200-000008000000}"/>
            </a:ext>
          </a:extLst>
        </xdr:cNvPr>
        <xdr:cNvSpPr/>
      </xdr:nvSpPr>
      <xdr:spPr bwMode="auto">
        <a:xfrm>
          <a:off x="417285" y="8574797"/>
          <a:ext cx="8948991" cy="2057078"/>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lvl="0"/>
          <a:r>
            <a:rPr lang="ja-JP" altLang="en-US" sz="1100">
              <a:solidFill>
                <a:sysClr val="windowText" lastClr="000000"/>
              </a:solidFill>
              <a:effectLst/>
              <a:latin typeface="+mn-lt"/>
              <a:ea typeface="+mn-ea"/>
              <a:cs typeface="+mn-cs"/>
            </a:rPr>
            <a:t>左記</a:t>
          </a:r>
          <a:r>
            <a:rPr lang="ja-JP" altLang="ja-JP" sz="1100">
              <a:effectLst/>
              <a:latin typeface="+mn-lt"/>
              <a:ea typeface="+mn-ea"/>
              <a:cs typeface="+mn-cs"/>
            </a:rPr>
            <a:t>は④⑤の補足である。左記</a:t>
          </a:r>
          <a:r>
            <a:rPr lang="ja-JP" altLang="en-US" sz="1100">
              <a:solidFill>
                <a:sysClr val="windowText" lastClr="000000"/>
              </a:solidFill>
              <a:effectLst/>
              <a:latin typeface="+mn-lt"/>
              <a:ea typeface="+mn-ea"/>
              <a:cs typeface="+mn-cs"/>
            </a:rPr>
            <a:t>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en-US" altLang="ja-JP" sz="1100">
              <a:effectLst/>
              <a:latin typeface="+mn-lt"/>
              <a:ea typeface="+mn-ea"/>
              <a:cs typeface="+mn-cs"/>
            </a:rPr>
            <a:t>X57</a:t>
          </a:r>
          <a:r>
            <a:rPr lang="ja-JP" altLang="ja-JP"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twoCellAnchor>
  <xdr:twoCellAnchor>
    <xdr:from>
      <xdr:col>5</xdr:col>
      <xdr:colOff>83853</xdr:colOff>
      <xdr:row>32</xdr:row>
      <xdr:rowOff>147813</xdr:rowOff>
    </xdr:from>
    <xdr:to>
      <xdr:col>10</xdr:col>
      <xdr:colOff>378065</xdr:colOff>
      <xdr:row>35</xdr:row>
      <xdr:rowOff>21347</xdr:rowOff>
    </xdr:to>
    <xdr:cxnSp macro="">
      <xdr:nvCxnSpPr>
        <xdr:cNvPr id="9" name="直線矢印コネクタ 8">
          <a:extLst>
            <a:ext uri="{FF2B5EF4-FFF2-40B4-BE49-F238E27FC236}">
              <a16:creationId xmlns:a16="http://schemas.microsoft.com/office/drawing/2014/main" id="{00000000-0008-0000-0200-000009000000}"/>
            </a:ext>
          </a:extLst>
        </xdr:cNvPr>
        <xdr:cNvCxnSpPr>
          <a:cxnSpLocks/>
          <a:stCxn id="8" idx="0"/>
          <a:endCxn id="10" idx="2"/>
        </xdr:cNvCxnSpPr>
      </xdr:nvCxnSpPr>
      <xdr:spPr>
        <a:xfrm flipH="1" flipV="1">
          <a:off x="2684178" y="7986888"/>
          <a:ext cx="2437337" cy="58790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3201</xdr:colOff>
      <xdr:row>29</xdr:row>
      <xdr:rowOff>175027</xdr:rowOff>
    </xdr:from>
    <xdr:to>
      <xdr:col>9</xdr:col>
      <xdr:colOff>164505</xdr:colOff>
      <xdr:row>32</xdr:row>
      <xdr:rowOff>147813</xdr:rowOff>
    </xdr:to>
    <xdr:sp macro="" textlink="">
      <xdr:nvSpPr>
        <xdr:cNvPr id="10" name="吹き出し: 角を丸めた四角形 4">
          <a:extLst>
            <a:ext uri="{FF2B5EF4-FFF2-40B4-BE49-F238E27FC236}">
              <a16:creationId xmlns:a16="http://schemas.microsoft.com/office/drawing/2014/main" id="{00000000-0008-0000-0200-00000A000000}"/>
            </a:ext>
          </a:extLst>
        </xdr:cNvPr>
        <xdr:cNvSpPr/>
      </xdr:nvSpPr>
      <xdr:spPr bwMode="auto">
        <a:xfrm>
          <a:off x="889026" y="7299727"/>
          <a:ext cx="3590304" cy="687161"/>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pPr algn="l"/>
          <a:r>
            <a:rPr kumimoji="1" lang="ja-JP" altLang="ja-JP" sz="1100">
              <a:effectLst/>
              <a:latin typeface="+mn-lt"/>
              <a:ea typeface="+mn-ea"/>
              <a:cs typeface="+mn-cs"/>
            </a:rPr>
            <a:t>取引内容は別紙、内訳明細書に記載。単一の税率で</a:t>
          </a:r>
          <a:r>
            <a:rPr kumimoji="1" lang="en-US" altLang="ja-JP" sz="1100">
              <a:effectLst/>
              <a:latin typeface="+mn-lt"/>
              <a:ea typeface="+mn-ea"/>
              <a:cs typeface="+mn-cs"/>
            </a:rPr>
            <a:t>｢</a:t>
          </a:r>
          <a:r>
            <a:rPr kumimoji="1" lang="ja-JP" altLang="ja-JP" sz="1100">
              <a:effectLst/>
              <a:latin typeface="+mn-lt"/>
              <a:ea typeface="+mn-ea"/>
              <a:cs typeface="+mn-cs"/>
            </a:rPr>
            <a:t>課税分類コード</a:t>
          </a:r>
          <a:r>
            <a:rPr kumimoji="1" lang="en-US" altLang="ja-JP" sz="1100">
              <a:effectLst/>
              <a:latin typeface="+mn-lt"/>
              <a:ea typeface="+mn-ea"/>
              <a:cs typeface="+mn-cs"/>
            </a:rPr>
            <a:t>｣</a:t>
          </a:r>
          <a:r>
            <a:rPr kumimoji="1" lang="ja-JP" altLang="ja-JP" sz="1100">
              <a:effectLst/>
              <a:latin typeface="+mn-lt"/>
              <a:ea typeface="+mn-ea"/>
              <a:cs typeface="+mn-cs"/>
            </a:rPr>
            <a:t>「消費税率」に従う</a:t>
          </a:r>
          <a:r>
            <a:rPr kumimoji="1" lang="ja-JP" altLang="en-US" sz="1100">
              <a:effectLst/>
              <a:latin typeface="+mn-lt"/>
              <a:ea typeface="+mn-ea"/>
              <a:cs typeface="+mn-cs"/>
            </a:rPr>
            <a:t>。</a:t>
          </a:r>
          <a:endParaRPr kumimoji="1" lang="en-US" altLang="ja-JP" sz="1100">
            <a:solidFill>
              <a:sysClr val="windowText" lastClr="000000"/>
            </a:solidFill>
          </a:endParaRPr>
        </a:p>
      </xdr:txBody>
    </xdr:sp>
    <xdr:clientData/>
  </xdr:twoCellAnchor>
  <xdr:oneCellAnchor>
    <xdr:from>
      <xdr:col>29</xdr:col>
      <xdr:colOff>293007</xdr:colOff>
      <xdr:row>11</xdr:row>
      <xdr:rowOff>108857</xdr:rowOff>
    </xdr:from>
    <xdr:ext cx="1802411" cy="869315"/>
    <xdr:sp macro="" textlink="">
      <xdr:nvSpPr>
        <xdr:cNvPr id="11" name="吹き出し: 角を丸めた四角形 15">
          <a:extLst>
            <a:ext uri="{FF2B5EF4-FFF2-40B4-BE49-F238E27FC236}">
              <a16:creationId xmlns:a16="http://schemas.microsoft.com/office/drawing/2014/main" id="{00000000-0008-0000-0200-00000B000000}"/>
            </a:ext>
          </a:extLst>
        </xdr:cNvPr>
        <xdr:cNvSpPr/>
      </xdr:nvSpPr>
      <xdr:spPr bwMode="auto">
        <a:xfrm>
          <a:off x="14551932" y="2956832"/>
          <a:ext cx="1802411" cy="869315"/>
        </a:xfrm>
        <a:prstGeom prst="wedgeRoundRectCallout">
          <a:avLst>
            <a:gd name="adj1" fmla="val -242132"/>
            <a:gd name="adj2" fmla="val 8838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9</xdr:col>
      <xdr:colOff>237457</xdr:colOff>
      <xdr:row>29</xdr:row>
      <xdr:rowOff>189165</xdr:rowOff>
    </xdr:from>
    <xdr:ext cx="1996249" cy="522413"/>
    <xdr:sp macro="" textlink="">
      <xdr:nvSpPr>
        <xdr:cNvPr id="12" name="吹き出し: 角を丸めた四角形 23">
          <a:extLst>
            <a:ext uri="{FF2B5EF4-FFF2-40B4-BE49-F238E27FC236}">
              <a16:creationId xmlns:a16="http://schemas.microsoft.com/office/drawing/2014/main" id="{00000000-0008-0000-0200-00000C000000}"/>
            </a:ext>
          </a:extLst>
        </xdr:cNvPr>
        <xdr:cNvSpPr/>
      </xdr:nvSpPr>
      <xdr:spPr bwMode="auto">
        <a:xfrm>
          <a:off x="4552282" y="7313865"/>
          <a:ext cx="1996249" cy="522413"/>
        </a:xfrm>
        <a:prstGeom prst="wedgeRoundRectCallout">
          <a:avLst>
            <a:gd name="adj1" fmla="val -31289"/>
            <a:gd name="adj2" fmla="val 570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③取引内容（軽減税率の対象品目がある場合、その旨）</a:t>
          </a:r>
        </a:p>
      </xdr:txBody>
    </xdr:sp>
    <xdr:clientData/>
  </xdr:oneCellAnchor>
  <xdr:twoCellAnchor>
    <xdr:from>
      <xdr:col>1</xdr:col>
      <xdr:colOff>353893</xdr:colOff>
      <xdr:row>2</xdr:row>
      <xdr:rowOff>27302</xdr:rowOff>
    </xdr:from>
    <xdr:to>
      <xdr:col>3</xdr:col>
      <xdr:colOff>72643</xdr:colOff>
      <xdr:row>3</xdr:row>
      <xdr:rowOff>5177</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239718" y="73215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4</xdr:col>
      <xdr:colOff>329647</xdr:colOff>
      <xdr:row>2</xdr:row>
      <xdr:rowOff>34229</xdr:rowOff>
    </xdr:from>
    <xdr:to>
      <xdr:col>6</xdr:col>
      <xdr:colOff>48397</xdr:colOff>
      <xdr:row>3</xdr:row>
      <xdr:rowOff>12104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501347" y="7390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7</xdr:col>
      <xdr:colOff>308286</xdr:colOff>
      <xdr:row>2</xdr:row>
      <xdr:rowOff>16910</xdr:rowOff>
    </xdr:from>
    <xdr:to>
      <xdr:col>9</xdr:col>
      <xdr:colOff>27036</xdr:colOff>
      <xdr:row>2</xdr:row>
      <xdr:rowOff>232910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765861" y="7217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11</xdr:col>
      <xdr:colOff>15033</xdr:colOff>
      <xdr:row>2</xdr:row>
      <xdr:rowOff>52702</xdr:rowOff>
    </xdr:from>
    <xdr:to>
      <xdr:col>11</xdr:col>
      <xdr:colOff>591033</xdr:colOff>
      <xdr:row>3</xdr:row>
      <xdr:rowOff>30577</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187108" y="75755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191678</xdr:colOff>
      <xdr:row>2</xdr:row>
      <xdr:rowOff>20374</xdr:rowOff>
    </xdr:from>
    <xdr:to>
      <xdr:col>14</xdr:col>
      <xdr:colOff>339053</xdr:colOff>
      <xdr:row>2</xdr:row>
      <xdr:rowOff>236374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6602003" y="7252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0</xdr:col>
      <xdr:colOff>247650</xdr:colOff>
      <xdr:row>6</xdr:row>
      <xdr:rowOff>0</xdr:rowOff>
    </xdr:from>
    <xdr:to>
      <xdr:col>0</xdr:col>
      <xdr:colOff>823650</xdr:colOff>
      <xdr:row>6</xdr:row>
      <xdr:rowOff>216000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47650" y="1657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0</xdr:col>
      <xdr:colOff>19050</xdr:colOff>
      <xdr:row>9</xdr:row>
      <xdr:rowOff>222</xdr:rowOff>
    </xdr:from>
    <xdr:to>
      <xdr:col>0</xdr:col>
      <xdr:colOff>811050</xdr:colOff>
      <xdr:row>9</xdr:row>
      <xdr:rowOff>216222</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9050" y="2371947"/>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endParaRPr kumimoji="1" lang="ja-JP" altLang="en-US" sz="1100">
            <a:solidFill>
              <a:srgbClr val="0070C0"/>
            </a:solidFill>
          </a:endParaRPr>
        </a:p>
      </xdr:txBody>
    </xdr:sp>
    <xdr:clientData/>
  </xdr:twoCellAnchor>
  <xdr:twoCellAnchor>
    <xdr:from>
      <xdr:col>0</xdr:col>
      <xdr:colOff>19050</xdr:colOff>
      <xdr:row>10</xdr:row>
      <xdr:rowOff>9458</xdr:rowOff>
    </xdr:from>
    <xdr:to>
      <xdr:col>0</xdr:col>
      <xdr:colOff>811050</xdr:colOff>
      <xdr:row>10</xdr:row>
      <xdr:rowOff>225458</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9050" y="2619308"/>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a:t>
          </a:r>
        </a:p>
        <a:p>
          <a:endParaRPr kumimoji="1" lang="ja-JP" altLang="en-US" sz="1100">
            <a:solidFill>
              <a:srgbClr val="0070C0"/>
            </a:solidFill>
          </a:endParaRPr>
        </a:p>
      </xdr:txBody>
    </xdr:sp>
    <xdr:clientData/>
  </xdr:twoCellAnchor>
  <xdr:twoCellAnchor>
    <xdr:from>
      <xdr:col>0</xdr:col>
      <xdr:colOff>19050</xdr:colOff>
      <xdr:row>11</xdr:row>
      <xdr:rowOff>34858</xdr:rowOff>
    </xdr:from>
    <xdr:to>
      <xdr:col>0</xdr:col>
      <xdr:colOff>811050</xdr:colOff>
      <xdr:row>12</xdr:row>
      <xdr:rowOff>22258</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9050" y="2882833"/>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247650</xdr:colOff>
      <xdr:row>12</xdr:row>
      <xdr:rowOff>22159</xdr:rowOff>
    </xdr:from>
    <xdr:to>
      <xdr:col>0</xdr:col>
      <xdr:colOff>823650</xdr:colOff>
      <xdr:row>13</xdr:row>
      <xdr:rowOff>34</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47650" y="309873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247650</xdr:colOff>
      <xdr:row>13</xdr:row>
      <xdr:rowOff>3686</xdr:rowOff>
    </xdr:from>
    <xdr:to>
      <xdr:col>0</xdr:col>
      <xdr:colOff>823650</xdr:colOff>
      <xdr:row>13</xdr:row>
      <xdr:rowOff>219686</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247650" y="331838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247650</xdr:colOff>
      <xdr:row>14</xdr:row>
      <xdr:rowOff>5417</xdr:rowOff>
    </xdr:from>
    <xdr:to>
      <xdr:col>0</xdr:col>
      <xdr:colOff>823650</xdr:colOff>
      <xdr:row>14</xdr:row>
      <xdr:rowOff>221417</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247650" y="355824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247650</xdr:colOff>
      <xdr:row>14</xdr:row>
      <xdr:rowOff>227667</xdr:rowOff>
    </xdr:from>
    <xdr:to>
      <xdr:col>0</xdr:col>
      <xdr:colOff>823650</xdr:colOff>
      <xdr:row>15</xdr:row>
      <xdr:rowOff>205542</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247650" y="378049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247650</xdr:colOff>
      <xdr:row>16</xdr:row>
      <xdr:rowOff>19271</xdr:rowOff>
    </xdr:from>
    <xdr:to>
      <xdr:col>0</xdr:col>
      <xdr:colOff>823650</xdr:colOff>
      <xdr:row>16</xdr:row>
      <xdr:rowOff>235271</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247650" y="40483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247650</xdr:colOff>
      <xdr:row>17</xdr:row>
      <xdr:rowOff>29085</xdr:rowOff>
    </xdr:from>
    <xdr:to>
      <xdr:col>0</xdr:col>
      <xdr:colOff>823650</xdr:colOff>
      <xdr:row>18</xdr:row>
      <xdr:rowOff>6960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47650" y="42962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3</xdr:col>
      <xdr:colOff>208361</xdr:colOff>
      <xdr:row>19</xdr:row>
      <xdr:rowOff>665</xdr:rowOff>
    </xdr:from>
    <xdr:to>
      <xdr:col>5</xdr:col>
      <xdr:colOff>422579</xdr:colOff>
      <xdr:row>19</xdr:row>
      <xdr:rowOff>228731</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951436" y="4744115"/>
          <a:ext cx="1071468"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208361</xdr:colOff>
      <xdr:row>19</xdr:row>
      <xdr:rowOff>219763</xdr:rowOff>
    </xdr:from>
    <xdr:to>
      <xdr:col>5</xdr:col>
      <xdr:colOff>422579</xdr:colOff>
      <xdr:row>20</xdr:row>
      <xdr:rowOff>217531</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1951436" y="4963213"/>
          <a:ext cx="1071468" cy="235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208361</xdr:colOff>
      <xdr:row>21</xdr:row>
      <xdr:rowOff>16740</xdr:rowOff>
    </xdr:from>
    <xdr:to>
      <xdr:col>5</xdr:col>
      <xdr:colOff>422579</xdr:colOff>
      <xdr:row>22</xdr:row>
      <xdr:rowOff>15229</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951436" y="5236440"/>
          <a:ext cx="1071468" cy="236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0</xdr:col>
      <xdr:colOff>247650</xdr:colOff>
      <xdr:row>23</xdr:row>
      <xdr:rowOff>13500</xdr:rowOff>
    </xdr:from>
    <xdr:to>
      <xdr:col>0</xdr:col>
      <xdr:colOff>823650</xdr:colOff>
      <xdr:row>23</xdr:row>
      <xdr:rowOff>229500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47650" y="57094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X1092</a:t>
          </a:r>
        </a:p>
        <a:p>
          <a:endParaRPr kumimoji="1" lang="ja-JP" altLang="en-US" sz="1100">
            <a:solidFill>
              <a:srgbClr val="0070C0"/>
            </a:solidFill>
          </a:endParaRPr>
        </a:p>
      </xdr:txBody>
    </xdr:sp>
    <xdr:clientData/>
  </xdr:twoCellAnchor>
  <xdr:twoCellAnchor>
    <xdr:from>
      <xdr:col>0</xdr:col>
      <xdr:colOff>247650</xdr:colOff>
      <xdr:row>24</xdr:row>
      <xdr:rowOff>12345</xdr:rowOff>
    </xdr:from>
    <xdr:to>
      <xdr:col>0</xdr:col>
      <xdr:colOff>823650</xdr:colOff>
      <xdr:row>24</xdr:row>
      <xdr:rowOff>228345</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247650" y="59464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X1093</a:t>
          </a:r>
        </a:p>
        <a:p>
          <a:endParaRPr kumimoji="1" lang="ja-JP" altLang="en-US" sz="1100">
            <a:solidFill>
              <a:srgbClr val="0070C0"/>
            </a:solidFill>
          </a:endParaRPr>
        </a:p>
      </xdr:txBody>
    </xdr:sp>
    <xdr:clientData/>
  </xdr:twoCellAnchor>
  <xdr:twoCellAnchor>
    <xdr:from>
      <xdr:col>0</xdr:col>
      <xdr:colOff>247650</xdr:colOff>
      <xdr:row>24</xdr:row>
      <xdr:rowOff>228822</xdr:rowOff>
    </xdr:from>
    <xdr:to>
      <xdr:col>0</xdr:col>
      <xdr:colOff>823650</xdr:colOff>
      <xdr:row>25</xdr:row>
      <xdr:rowOff>206697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247650" y="61628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X1094</a:t>
          </a:r>
        </a:p>
        <a:p>
          <a:endParaRPr kumimoji="1" lang="ja-JP" altLang="en-US" sz="1100">
            <a:solidFill>
              <a:srgbClr val="0070C0"/>
            </a:solidFill>
          </a:endParaRPr>
        </a:p>
      </xdr:txBody>
    </xdr:sp>
    <xdr:clientData/>
  </xdr:twoCellAnchor>
  <xdr:twoCellAnchor>
    <xdr:from>
      <xdr:col>0</xdr:col>
      <xdr:colOff>247650</xdr:colOff>
      <xdr:row>26</xdr:row>
      <xdr:rowOff>12344</xdr:rowOff>
    </xdr:from>
    <xdr:to>
      <xdr:col>0</xdr:col>
      <xdr:colOff>823650</xdr:colOff>
      <xdr:row>26</xdr:row>
      <xdr:rowOff>228344</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247650" y="642266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X1385</a:t>
          </a:r>
        </a:p>
        <a:p>
          <a:endParaRPr kumimoji="1" lang="ja-JP" altLang="en-US" sz="1100">
            <a:solidFill>
              <a:srgbClr val="0070C0"/>
            </a:solidFill>
          </a:endParaRPr>
        </a:p>
      </xdr:txBody>
    </xdr:sp>
    <xdr:clientData/>
  </xdr:twoCellAnchor>
  <xdr:twoCellAnchor>
    <xdr:from>
      <xdr:col>0</xdr:col>
      <xdr:colOff>247650</xdr:colOff>
      <xdr:row>27</xdr:row>
      <xdr:rowOff>23889</xdr:rowOff>
    </xdr:from>
    <xdr:to>
      <xdr:col>0</xdr:col>
      <xdr:colOff>823650</xdr:colOff>
      <xdr:row>28</xdr:row>
      <xdr:rowOff>1764</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47650" y="667233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X1099</a:t>
          </a:r>
        </a:p>
        <a:p>
          <a:endParaRPr kumimoji="1" lang="ja-JP" altLang="en-US" sz="1100">
            <a:solidFill>
              <a:srgbClr val="0070C0"/>
            </a:solidFill>
          </a:endParaRPr>
        </a:p>
      </xdr:txBody>
    </xdr:sp>
    <xdr:clientData/>
  </xdr:twoCellAnchor>
  <xdr:twoCellAnchor>
    <xdr:from>
      <xdr:col>0</xdr:col>
      <xdr:colOff>247650</xdr:colOff>
      <xdr:row>28</xdr:row>
      <xdr:rowOff>33703</xdr:rowOff>
    </xdr:from>
    <xdr:to>
      <xdr:col>0</xdr:col>
      <xdr:colOff>823650</xdr:colOff>
      <xdr:row>29</xdr:row>
      <xdr:rowOff>11578</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247650" y="692027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X1098</a:t>
          </a:r>
        </a:p>
        <a:p>
          <a:endParaRPr kumimoji="1" lang="ja-JP" altLang="en-US" sz="1100">
            <a:solidFill>
              <a:srgbClr val="0070C0"/>
            </a:solidFill>
          </a:endParaRPr>
        </a:p>
      </xdr:txBody>
    </xdr:sp>
    <xdr:clientData/>
  </xdr:twoCellAnchor>
  <xdr:twoCellAnchor>
    <xdr:from>
      <xdr:col>11</xdr:col>
      <xdr:colOff>155637</xdr:colOff>
      <xdr:row>23</xdr:row>
      <xdr:rowOff>13098</xdr:rowOff>
    </xdr:from>
    <xdr:to>
      <xdr:col>11</xdr:col>
      <xdr:colOff>731637</xdr:colOff>
      <xdr:row>23</xdr:row>
      <xdr:rowOff>229098</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327712" y="570904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155637</xdr:colOff>
      <xdr:row>24</xdr:row>
      <xdr:rowOff>5016</xdr:rowOff>
    </xdr:from>
    <xdr:to>
      <xdr:col>11</xdr:col>
      <xdr:colOff>731637</xdr:colOff>
      <xdr:row>24</xdr:row>
      <xdr:rowOff>221016</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5327712" y="59390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X1321</a:t>
          </a:r>
        </a:p>
        <a:p>
          <a:endParaRPr kumimoji="1" lang="ja-JP" altLang="en-US" sz="1100">
            <a:solidFill>
              <a:srgbClr val="0070C0"/>
            </a:solidFill>
          </a:endParaRPr>
        </a:p>
      </xdr:txBody>
    </xdr:sp>
    <xdr:clientData/>
  </xdr:twoCellAnchor>
  <xdr:twoCellAnchor>
    <xdr:from>
      <xdr:col>11</xdr:col>
      <xdr:colOff>155637</xdr:colOff>
      <xdr:row>25</xdr:row>
      <xdr:rowOff>2455</xdr:rowOff>
    </xdr:from>
    <xdr:to>
      <xdr:col>11</xdr:col>
      <xdr:colOff>731637</xdr:colOff>
      <xdr:row>25</xdr:row>
      <xdr:rowOff>218455</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5327712" y="617465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155637</xdr:colOff>
      <xdr:row>26</xdr:row>
      <xdr:rowOff>5666</xdr:rowOff>
    </xdr:from>
    <xdr:to>
      <xdr:col>11</xdr:col>
      <xdr:colOff>731637</xdr:colOff>
      <xdr:row>26</xdr:row>
      <xdr:rowOff>221666</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5327712" y="64159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X1159</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6</xdr:row>
      <xdr:rowOff>89901</xdr:rowOff>
    </xdr:from>
    <xdr:to>
      <xdr:col>17</xdr:col>
      <xdr:colOff>332753</xdr:colOff>
      <xdr:row>7</xdr:row>
      <xdr:rowOff>67776</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881578" y="174725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185378</xdr:colOff>
      <xdr:row>9</xdr:row>
      <xdr:rowOff>28507</xdr:rowOff>
    </xdr:from>
    <xdr:to>
      <xdr:col>17</xdr:col>
      <xdr:colOff>332753</xdr:colOff>
      <xdr:row>10</xdr:row>
      <xdr:rowOff>6382</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7881578" y="240023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185378</xdr:colOff>
      <xdr:row>10</xdr:row>
      <xdr:rowOff>35661</xdr:rowOff>
    </xdr:from>
    <xdr:to>
      <xdr:col>17</xdr:col>
      <xdr:colOff>332753</xdr:colOff>
      <xdr:row>11</xdr:row>
      <xdr:rowOff>13536</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7881578" y="264551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11</xdr:row>
      <xdr:rowOff>36012</xdr:rowOff>
    </xdr:from>
    <xdr:to>
      <xdr:col>17</xdr:col>
      <xdr:colOff>332753</xdr:colOff>
      <xdr:row>12</xdr:row>
      <xdr:rowOff>23412</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881578" y="28839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12</xdr:row>
      <xdr:rowOff>16636</xdr:rowOff>
    </xdr:from>
    <xdr:to>
      <xdr:col>17</xdr:col>
      <xdr:colOff>332753</xdr:colOff>
      <xdr:row>12</xdr:row>
      <xdr:rowOff>232636</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7881578" y="309321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12</xdr:row>
      <xdr:rowOff>230151</xdr:rowOff>
    </xdr:from>
    <xdr:to>
      <xdr:col>17</xdr:col>
      <xdr:colOff>332753</xdr:colOff>
      <xdr:row>13</xdr:row>
      <xdr:rowOff>208026</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7881578" y="330672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14</xdr:row>
      <xdr:rowOff>226511</xdr:rowOff>
    </xdr:from>
    <xdr:to>
      <xdr:col>17</xdr:col>
      <xdr:colOff>332753</xdr:colOff>
      <xdr:row>15</xdr:row>
      <xdr:rowOff>204386</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7881578" y="377933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16</xdr:row>
      <xdr:rowOff>145</xdr:rowOff>
    </xdr:from>
    <xdr:to>
      <xdr:col>17</xdr:col>
      <xdr:colOff>332753</xdr:colOff>
      <xdr:row>16</xdr:row>
      <xdr:rowOff>216145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7881578" y="40292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17</xdr:row>
      <xdr:rowOff>6722</xdr:rowOff>
    </xdr:from>
    <xdr:to>
      <xdr:col>17</xdr:col>
      <xdr:colOff>332753</xdr:colOff>
      <xdr:row>17</xdr:row>
      <xdr:rowOff>222722</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7881578" y="427392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185378</xdr:colOff>
      <xdr:row>18</xdr:row>
      <xdr:rowOff>29160</xdr:rowOff>
    </xdr:from>
    <xdr:to>
      <xdr:col>17</xdr:col>
      <xdr:colOff>332753</xdr:colOff>
      <xdr:row>19</xdr:row>
      <xdr:rowOff>7035</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7881578" y="45344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20</xdr:row>
      <xdr:rowOff>33979</xdr:rowOff>
    </xdr:from>
    <xdr:to>
      <xdr:col>17</xdr:col>
      <xdr:colOff>332753</xdr:colOff>
      <xdr:row>21</xdr:row>
      <xdr:rowOff>11854</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7881578" y="50155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21</xdr:row>
      <xdr:rowOff>41509</xdr:rowOff>
    </xdr:from>
    <xdr:to>
      <xdr:col>17</xdr:col>
      <xdr:colOff>332753</xdr:colOff>
      <xdr:row>22</xdr:row>
      <xdr:rowOff>19384</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7881578" y="52612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276640</xdr:colOff>
      <xdr:row>17</xdr:row>
      <xdr:rowOff>57270</xdr:rowOff>
    </xdr:from>
    <xdr:to>
      <xdr:col>29</xdr:col>
      <xdr:colOff>424015</xdr:colOff>
      <xdr:row>18</xdr:row>
      <xdr:rowOff>35145</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4106940" y="432447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X1312</a:t>
          </a:r>
        </a:p>
        <a:p>
          <a:pPr marL="0" indent="0"/>
          <a:endParaRPr kumimoji="1" lang="en-US" altLang="ja-JP" sz="1100">
            <a:solidFill>
              <a:srgbClr val="0070C0"/>
            </a:solidFill>
            <a:latin typeface="+mn-lt"/>
            <a:ea typeface="+mn-ea"/>
            <a:cs typeface="+mn-cs"/>
          </a:endParaRPr>
        </a:p>
        <a:p>
          <a:pPr marL="0" indent="0"/>
          <a:endParaRPr kumimoji="1" lang="ja-JP" altLang="en-US" sz="1100">
            <a:solidFill>
              <a:srgbClr val="0070C0"/>
            </a:solidFill>
            <a:latin typeface="+mn-lt"/>
            <a:ea typeface="+mn-ea"/>
            <a:cs typeface="+mn-cs"/>
          </a:endParaRPr>
        </a:p>
      </xdr:txBody>
    </xdr:sp>
    <xdr:clientData/>
  </xdr:twoCellAnchor>
  <xdr:twoCellAnchor>
    <xdr:from>
      <xdr:col>28</xdr:col>
      <xdr:colOff>276640</xdr:colOff>
      <xdr:row>20</xdr:row>
      <xdr:rowOff>30715</xdr:rowOff>
    </xdr:from>
    <xdr:to>
      <xdr:col>29</xdr:col>
      <xdr:colOff>424015</xdr:colOff>
      <xdr:row>21</xdr:row>
      <xdr:rowOff>8590</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4106940" y="501229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X1382</a:t>
          </a:r>
        </a:p>
        <a:p>
          <a:endParaRPr kumimoji="1" lang="en-US" altLang="ja-JP" sz="1100"/>
        </a:p>
        <a:p>
          <a:endParaRPr kumimoji="1" lang="ja-JP" altLang="en-US" sz="1100"/>
        </a:p>
      </xdr:txBody>
    </xdr:sp>
    <xdr:clientData/>
  </xdr:twoCellAnchor>
  <xdr:twoCellAnchor>
    <xdr:from>
      <xdr:col>16</xdr:col>
      <xdr:colOff>185378</xdr:colOff>
      <xdr:row>19</xdr:row>
      <xdr:rowOff>27704</xdr:rowOff>
    </xdr:from>
    <xdr:to>
      <xdr:col>17</xdr:col>
      <xdr:colOff>332753</xdr:colOff>
      <xdr:row>20</xdr:row>
      <xdr:rowOff>5579</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7881578" y="47711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X1052</a:t>
          </a:r>
        </a:p>
        <a:p>
          <a:endParaRPr kumimoji="1" lang="ja-JP" altLang="en-US" sz="1100">
            <a:solidFill>
              <a:srgbClr val="0070C0"/>
            </a:solidFill>
          </a:endParaRPr>
        </a:p>
      </xdr:txBody>
    </xdr:sp>
    <xdr:clientData/>
  </xdr:twoCellAnchor>
  <xdr:twoCellAnchor>
    <xdr:from>
      <xdr:col>28</xdr:col>
      <xdr:colOff>276640</xdr:colOff>
      <xdr:row>19</xdr:row>
      <xdr:rowOff>19874</xdr:rowOff>
    </xdr:from>
    <xdr:to>
      <xdr:col>29</xdr:col>
      <xdr:colOff>424015</xdr:colOff>
      <xdr:row>19</xdr:row>
      <xdr:rowOff>235874</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4106940" y="47633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X1053</a:t>
          </a:r>
        </a:p>
        <a:p>
          <a:endParaRPr kumimoji="1" lang="en-US" altLang="ja-JP" sz="1100">
            <a:solidFill>
              <a:srgbClr val="0070C0"/>
            </a:solidFill>
            <a:latin typeface="+mn-lt"/>
            <a:ea typeface="+mn-ea"/>
            <a:cs typeface="+mn-cs"/>
          </a:endParaRPr>
        </a:p>
        <a:p>
          <a:endParaRPr kumimoji="1" lang="ja-JP" altLang="en-US" sz="1100"/>
        </a:p>
      </xdr:txBody>
    </xdr:sp>
    <xdr:clientData/>
  </xdr:twoCellAnchor>
  <xdr:twoCellAnchor>
    <xdr:from>
      <xdr:col>22</xdr:col>
      <xdr:colOff>165953</xdr:colOff>
      <xdr:row>22</xdr:row>
      <xdr:rowOff>205604</xdr:rowOff>
    </xdr:from>
    <xdr:to>
      <xdr:col>22</xdr:col>
      <xdr:colOff>741953</xdr:colOff>
      <xdr:row>23</xdr:row>
      <xdr:rowOff>183479</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10433903" y="566342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X1109</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24</xdr:row>
      <xdr:rowOff>18969</xdr:rowOff>
    </xdr:from>
    <xdr:to>
      <xdr:col>22</xdr:col>
      <xdr:colOff>741953</xdr:colOff>
      <xdr:row>24</xdr:row>
      <xdr:rowOff>234969</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0433903" y="59530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X1331</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25</xdr:row>
      <xdr:rowOff>16409</xdr:rowOff>
    </xdr:from>
    <xdr:to>
      <xdr:col>22</xdr:col>
      <xdr:colOff>741953</xdr:colOff>
      <xdr:row>25</xdr:row>
      <xdr:rowOff>232409</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10433903" y="61886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X1332</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26</xdr:row>
      <xdr:rowOff>44998</xdr:rowOff>
    </xdr:from>
    <xdr:to>
      <xdr:col>22</xdr:col>
      <xdr:colOff>741953</xdr:colOff>
      <xdr:row>27</xdr:row>
      <xdr:rowOff>22873</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0433903" y="645532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X1058</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27</xdr:row>
      <xdr:rowOff>19597</xdr:rowOff>
    </xdr:from>
    <xdr:to>
      <xdr:col>22</xdr:col>
      <xdr:colOff>741953</xdr:colOff>
      <xdr:row>27</xdr:row>
      <xdr:rowOff>235597</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0433903" y="666804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X1103</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28</xdr:row>
      <xdr:rowOff>47145</xdr:rowOff>
    </xdr:from>
    <xdr:to>
      <xdr:col>22</xdr:col>
      <xdr:colOff>741953</xdr:colOff>
      <xdr:row>29</xdr:row>
      <xdr:rowOff>25020</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0433903" y="69337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X1114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29</xdr:row>
      <xdr:rowOff>17616</xdr:rowOff>
    </xdr:from>
    <xdr:to>
      <xdr:col>22</xdr:col>
      <xdr:colOff>741953</xdr:colOff>
      <xdr:row>29</xdr:row>
      <xdr:rowOff>233616</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0433903" y="71423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X1394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30</xdr:row>
      <xdr:rowOff>16837</xdr:rowOff>
    </xdr:from>
    <xdr:to>
      <xdr:col>22</xdr:col>
      <xdr:colOff>741953</xdr:colOff>
      <xdr:row>30</xdr:row>
      <xdr:rowOff>232837</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10433903" y="737966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X1160</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34</xdr:row>
      <xdr:rowOff>84879</xdr:rowOff>
    </xdr:from>
    <xdr:to>
      <xdr:col>22</xdr:col>
      <xdr:colOff>741953</xdr:colOff>
      <xdr:row>35</xdr:row>
      <xdr:rowOff>62754</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10433903" y="840020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X1112</a:t>
          </a:r>
        </a:p>
        <a:p>
          <a:pPr algn="ctr"/>
          <a:endParaRPr kumimoji="1" lang="en-US" altLang="ja-JP" sz="1100">
            <a:solidFill>
              <a:srgbClr val="0070C0"/>
            </a:solidFill>
          </a:endParaRPr>
        </a:p>
        <a:p>
          <a:pPr algn="ctr"/>
          <a:endParaRPr kumimoji="1" lang="en-US" altLang="ja-JP" sz="1100">
            <a:solidFill>
              <a:srgbClr val="0070C0"/>
            </a:solidFill>
          </a:endParaRP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33</xdr:row>
      <xdr:rowOff>57271</xdr:rowOff>
    </xdr:from>
    <xdr:to>
      <xdr:col>22</xdr:col>
      <xdr:colOff>741953</xdr:colOff>
      <xdr:row>34</xdr:row>
      <xdr:rowOff>35146</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0433903" y="813447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X1096</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32</xdr:row>
      <xdr:rowOff>46227</xdr:rowOff>
    </xdr:from>
    <xdr:to>
      <xdr:col>22</xdr:col>
      <xdr:colOff>741953</xdr:colOff>
      <xdr:row>33</xdr:row>
      <xdr:rowOff>24102</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10433903" y="788530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X1097</a:t>
          </a:r>
        </a:p>
        <a:p>
          <a:pPr algn="ctr"/>
          <a:endParaRPr kumimoji="1" lang="en-US" altLang="ja-JP" sz="1100">
            <a:solidFill>
              <a:srgbClr val="0070C0"/>
            </a:solidFill>
          </a:endParaRP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18</xdr:col>
      <xdr:colOff>369455</xdr:colOff>
      <xdr:row>2</xdr:row>
      <xdr:rowOff>12700</xdr:rowOff>
    </xdr:from>
    <xdr:to>
      <xdr:col>20</xdr:col>
      <xdr:colOff>88205</xdr:colOff>
      <xdr:row>2</xdr:row>
      <xdr:rowOff>228700</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8922905" y="717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22</xdr:col>
      <xdr:colOff>178378</xdr:colOff>
      <xdr:row>2</xdr:row>
      <xdr:rowOff>0</xdr:rowOff>
    </xdr:from>
    <xdr:to>
      <xdr:col>22</xdr:col>
      <xdr:colOff>754378</xdr:colOff>
      <xdr:row>2</xdr:row>
      <xdr:rowOff>216000</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10446328" y="7048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26</xdr:col>
      <xdr:colOff>143741</xdr:colOff>
      <xdr:row>1</xdr:row>
      <xdr:rowOff>449119</xdr:rowOff>
    </xdr:from>
    <xdr:to>
      <xdr:col>27</xdr:col>
      <xdr:colOff>291116</xdr:colOff>
      <xdr:row>2</xdr:row>
      <xdr:rowOff>207919</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2507191" y="69676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341746</xdr:colOff>
      <xdr:row>2</xdr:row>
      <xdr:rowOff>39560</xdr:rowOff>
    </xdr:from>
    <xdr:to>
      <xdr:col>30</xdr:col>
      <xdr:colOff>60496</xdr:colOff>
      <xdr:row>3</xdr:row>
      <xdr:rowOff>17435</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4172046" y="74441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32</xdr:col>
      <xdr:colOff>120073</xdr:colOff>
      <xdr:row>2</xdr:row>
      <xdr:rowOff>90937</xdr:rowOff>
    </xdr:from>
    <xdr:to>
      <xdr:col>33</xdr:col>
      <xdr:colOff>267448</xdr:colOff>
      <xdr:row>3</xdr:row>
      <xdr:rowOff>68812</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5664873" y="7957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276640</xdr:colOff>
      <xdr:row>16</xdr:row>
      <xdr:rowOff>11546</xdr:rowOff>
    </xdr:from>
    <xdr:to>
      <xdr:col>29</xdr:col>
      <xdr:colOff>424015</xdr:colOff>
      <xdr:row>16</xdr:row>
      <xdr:rowOff>227546</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14106940" y="404062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X1004</a:t>
          </a:r>
        </a:p>
        <a:p>
          <a:endParaRPr kumimoji="1" lang="ja-JP" altLang="en-US" sz="1100"/>
        </a:p>
      </xdr:txBody>
    </xdr:sp>
    <xdr:clientData/>
  </xdr:twoCellAnchor>
  <xdr:twoCellAnchor>
    <xdr:from>
      <xdr:col>11</xdr:col>
      <xdr:colOff>155637</xdr:colOff>
      <xdr:row>27</xdr:row>
      <xdr:rowOff>2118</xdr:rowOff>
    </xdr:from>
    <xdr:to>
      <xdr:col>11</xdr:col>
      <xdr:colOff>731637</xdr:colOff>
      <xdr:row>27</xdr:row>
      <xdr:rowOff>218118</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5327712" y="66505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20</xdr:col>
      <xdr:colOff>0</xdr:colOff>
      <xdr:row>5</xdr:row>
      <xdr:rowOff>139700</xdr:rowOff>
    </xdr:from>
    <xdr:to>
      <xdr:col>23</xdr:col>
      <xdr:colOff>253627</xdr:colOff>
      <xdr:row>7</xdr:row>
      <xdr:rowOff>180789</xdr:rowOff>
    </xdr:to>
    <xdr:sp macro="" textlink="">
      <xdr:nvSpPr>
        <xdr:cNvPr id="75" name="吹き出し: 角を丸めた四角形 12">
          <a:extLst>
            <a:ext uri="{FF2B5EF4-FFF2-40B4-BE49-F238E27FC236}">
              <a16:creationId xmlns:a16="http://schemas.microsoft.com/office/drawing/2014/main" id="{00000000-0008-0000-0200-00004B000000}"/>
            </a:ext>
          </a:extLst>
        </xdr:cNvPr>
        <xdr:cNvSpPr/>
      </xdr:nvSpPr>
      <xdr:spPr bwMode="auto">
        <a:xfrm>
          <a:off x="9410700" y="1558925"/>
          <a:ext cx="1920502" cy="517339"/>
        </a:xfrm>
        <a:prstGeom prst="wedgeRoundRectCallout">
          <a:avLst>
            <a:gd name="adj1" fmla="val -66939"/>
            <a:gd name="adj2" fmla="val -14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oneCellAnchor>
    <xdr:from>
      <xdr:col>20</xdr:col>
      <xdr:colOff>0</xdr:colOff>
      <xdr:row>5</xdr:row>
      <xdr:rowOff>139700</xdr:rowOff>
    </xdr:from>
    <xdr:ext cx="2035842" cy="526410"/>
    <xdr:sp macro="" textlink="">
      <xdr:nvSpPr>
        <xdr:cNvPr id="76" name="吹き出し: 角を丸めた四角形 12">
          <a:extLst>
            <a:ext uri="{FF2B5EF4-FFF2-40B4-BE49-F238E27FC236}">
              <a16:creationId xmlns:a16="http://schemas.microsoft.com/office/drawing/2014/main" id="{00000000-0008-0000-0200-00004C000000}"/>
            </a:ext>
          </a:extLst>
        </xdr:cNvPr>
        <xdr:cNvSpPr/>
      </xdr:nvSpPr>
      <xdr:spPr bwMode="auto">
        <a:xfrm>
          <a:off x="9410700" y="1558925"/>
          <a:ext cx="2035842" cy="526410"/>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twoCellAnchor>
    <xdr:from>
      <xdr:col>0</xdr:col>
      <xdr:colOff>247650</xdr:colOff>
      <xdr:row>8</xdr:row>
      <xdr:rowOff>11206</xdr:rowOff>
    </xdr:from>
    <xdr:to>
      <xdr:col>0</xdr:col>
      <xdr:colOff>823650</xdr:colOff>
      <xdr:row>8</xdr:row>
      <xdr:rowOff>227206</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47650" y="21448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16</xdr:col>
      <xdr:colOff>186016</xdr:colOff>
      <xdr:row>8</xdr:row>
      <xdr:rowOff>17930</xdr:rowOff>
    </xdr:from>
    <xdr:to>
      <xdr:col>17</xdr:col>
      <xdr:colOff>333391</xdr:colOff>
      <xdr:row>8</xdr:row>
      <xdr:rowOff>233930</xdr:rowOff>
    </xdr:to>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7882216" y="215153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3</xdr:col>
      <xdr:colOff>194226</xdr:colOff>
      <xdr:row>17</xdr:row>
      <xdr:rowOff>214923</xdr:rowOff>
    </xdr:from>
    <xdr:to>
      <xdr:col>5</xdr:col>
      <xdr:colOff>422579</xdr:colOff>
      <xdr:row>18</xdr:row>
      <xdr:rowOff>207157</xdr:rowOff>
    </xdr:to>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1937301" y="4482123"/>
          <a:ext cx="1085603" cy="230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5</xdr:col>
      <xdr:colOff>276411</xdr:colOff>
      <xdr:row>6</xdr:row>
      <xdr:rowOff>64967</xdr:rowOff>
    </xdr:from>
    <xdr:ext cx="2977990" cy="261206"/>
    <xdr:sp macro="" textlink="">
      <xdr:nvSpPr>
        <xdr:cNvPr id="20" name="吹き出し: 角を丸めた四角形 17">
          <a:extLst>
            <a:ext uri="{FF2B5EF4-FFF2-40B4-BE49-F238E27FC236}">
              <a16:creationId xmlns:a16="http://schemas.microsoft.com/office/drawing/2014/main" id="{00000000-0008-0000-1D00-000014000000}"/>
            </a:ext>
          </a:extLst>
        </xdr:cNvPr>
        <xdr:cNvSpPr/>
      </xdr:nvSpPr>
      <xdr:spPr bwMode="auto">
        <a:xfrm>
          <a:off x="2761982" y="1661538"/>
          <a:ext cx="2977990" cy="261206"/>
        </a:xfrm>
        <a:prstGeom prst="wedgeRoundRectCallout">
          <a:avLst>
            <a:gd name="adj1" fmla="val -54492"/>
            <a:gd name="adj2" fmla="val 29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27</xdr:col>
      <xdr:colOff>589643</xdr:colOff>
      <xdr:row>0</xdr:row>
      <xdr:rowOff>99786</xdr:rowOff>
    </xdr:from>
    <xdr:ext cx="3299243" cy="765735"/>
    <xdr:sp macro="" textlink="">
      <xdr:nvSpPr>
        <xdr:cNvPr id="30" name="四角形: 角を丸くする 11">
          <a:extLst>
            <a:ext uri="{FF2B5EF4-FFF2-40B4-BE49-F238E27FC236}">
              <a16:creationId xmlns:a16="http://schemas.microsoft.com/office/drawing/2014/main" id="{00000000-0008-0000-1D00-00001E000000}"/>
            </a:ext>
          </a:extLst>
        </xdr:cNvPr>
        <xdr:cNvSpPr/>
      </xdr:nvSpPr>
      <xdr:spPr>
        <a:xfrm>
          <a:off x="12863286" y="99786"/>
          <a:ext cx="3299244" cy="765735"/>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twoCellAnchor>
    <xdr:from>
      <xdr:col>28</xdr:col>
      <xdr:colOff>373540</xdr:colOff>
      <xdr:row>5</xdr:row>
      <xdr:rowOff>55949</xdr:rowOff>
    </xdr:from>
    <xdr:to>
      <xdr:col>31</xdr:col>
      <xdr:colOff>2146</xdr:colOff>
      <xdr:row>6</xdr:row>
      <xdr:rowOff>151641</xdr:rowOff>
    </xdr:to>
    <xdr:sp macro="" textlink="">
      <xdr:nvSpPr>
        <xdr:cNvPr id="31" name="吹き出し: 角を丸めた四角形 13">
          <a:extLst>
            <a:ext uri="{FF2B5EF4-FFF2-40B4-BE49-F238E27FC236}">
              <a16:creationId xmlns:a16="http://schemas.microsoft.com/office/drawing/2014/main" id="{00000000-0008-0000-1D00-00001F000000}"/>
            </a:ext>
          </a:extLst>
        </xdr:cNvPr>
        <xdr:cNvSpPr/>
      </xdr:nvSpPr>
      <xdr:spPr bwMode="auto">
        <a:xfrm>
          <a:off x="13681326" y="1425735"/>
          <a:ext cx="907677" cy="322477"/>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oneCellAnchor>
    <xdr:from>
      <xdr:col>27</xdr:col>
      <xdr:colOff>576448</xdr:colOff>
      <xdr:row>33</xdr:row>
      <xdr:rowOff>72084</xdr:rowOff>
    </xdr:from>
    <xdr:ext cx="2212216" cy="522413"/>
    <xdr:sp macro="" textlink="">
      <xdr:nvSpPr>
        <xdr:cNvPr id="33" name="吹き出し: 角を丸めた四角形 32">
          <a:extLst>
            <a:ext uri="{FF2B5EF4-FFF2-40B4-BE49-F238E27FC236}">
              <a16:creationId xmlns:a16="http://schemas.microsoft.com/office/drawing/2014/main" id="{00000000-0008-0000-1D00-000021000000}"/>
            </a:ext>
          </a:extLst>
        </xdr:cNvPr>
        <xdr:cNvSpPr/>
      </xdr:nvSpPr>
      <xdr:spPr bwMode="auto">
        <a:xfrm>
          <a:off x="13454248" y="8250884"/>
          <a:ext cx="2212216" cy="522413"/>
        </a:xfrm>
        <a:prstGeom prst="wedgeRoundRectCallout">
          <a:avLst>
            <a:gd name="adj1" fmla="val -76651"/>
            <a:gd name="adj2" fmla="val -21449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税率ごとに区分した</a:t>
          </a:r>
          <a:r>
            <a:rPr lang="en-US" altLang="ja-JP" sz="1100">
              <a:solidFill>
                <a:srgbClr val="FF0000"/>
              </a:solidFill>
              <a:effectLst/>
              <a:latin typeface="+mn-lt"/>
              <a:ea typeface="+mn-ea"/>
              <a:cs typeface="+mn-cs"/>
            </a:rPr>
            <a:t>CI-NET</a:t>
          </a:r>
          <a:r>
            <a:rPr lang="ja-JP" altLang="ja-JP" sz="1100">
              <a:solidFill>
                <a:srgbClr val="FF0000"/>
              </a:solidFill>
              <a:effectLst/>
              <a:latin typeface="+mn-lt"/>
              <a:ea typeface="+mn-ea"/>
              <a:cs typeface="+mn-cs"/>
            </a:rPr>
            <a:t>データ項目</a:t>
          </a:r>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累積額</a:t>
          </a:r>
          <a:r>
            <a:rPr lang="en-US" altLang="ja-JP" sz="1100">
              <a:solidFill>
                <a:srgbClr val="FF0000"/>
              </a:solidFill>
              <a:effectLst/>
              <a:latin typeface="+mn-lt"/>
              <a:ea typeface="+mn-ea"/>
              <a:cs typeface="+mn-cs"/>
            </a:rPr>
            <a:t>｣</a:t>
          </a:r>
          <a:endParaRPr lang="ja-JP" altLang="ja-JP">
            <a:solidFill>
              <a:srgbClr val="FF0000"/>
            </a:solidFill>
            <a:effectLst/>
          </a:endParaRPr>
        </a:p>
      </xdr:txBody>
    </xdr:sp>
    <xdr:clientData/>
  </xdr:oneCellAnchor>
  <xdr:twoCellAnchor>
    <xdr:from>
      <xdr:col>0</xdr:col>
      <xdr:colOff>417285</xdr:colOff>
      <xdr:row>35</xdr:row>
      <xdr:rowOff>21347</xdr:rowOff>
    </xdr:from>
    <xdr:to>
      <xdr:col>19</xdr:col>
      <xdr:colOff>384201</xdr:colOff>
      <xdr:row>43</xdr:row>
      <xdr:rowOff>173425</xdr:rowOff>
    </xdr:to>
    <xdr:sp macro="" textlink="">
      <xdr:nvSpPr>
        <xdr:cNvPr id="21" name="吹き出し: 角を丸めた四角形 15">
          <a:extLst>
            <a:ext uri="{FF2B5EF4-FFF2-40B4-BE49-F238E27FC236}">
              <a16:creationId xmlns:a16="http://schemas.microsoft.com/office/drawing/2014/main" id="{00000000-0008-0000-1D00-000015000000}"/>
            </a:ext>
          </a:extLst>
        </xdr:cNvPr>
        <xdr:cNvSpPr/>
      </xdr:nvSpPr>
      <xdr:spPr bwMode="auto">
        <a:xfrm>
          <a:off x="417285" y="7967918"/>
          <a:ext cx="8448702" cy="1966364"/>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lvl="0"/>
          <a:r>
            <a:rPr lang="ja-JP" altLang="en-US" sz="1100">
              <a:solidFill>
                <a:sysClr val="windowText" lastClr="000000"/>
              </a:solidFill>
              <a:effectLst/>
              <a:latin typeface="+mn-lt"/>
              <a:ea typeface="+mn-ea"/>
              <a:cs typeface="+mn-cs"/>
            </a:rPr>
            <a:t>左記</a:t>
          </a:r>
          <a:r>
            <a:rPr lang="ja-JP" altLang="ja-JP" sz="1100">
              <a:effectLst/>
              <a:latin typeface="+mn-lt"/>
              <a:ea typeface="+mn-ea"/>
              <a:cs typeface="+mn-cs"/>
            </a:rPr>
            <a:t>は④⑤の補足である。左記</a:t>
          </a:r>
          <a:r>
            <a:rPr lang="ja-JP" altLang="en-US" sz="1100">
              <a:solidFill>
                <a:sysClr val="windowText" lastClr="000000"/>
              </a:solidFill>
              <a:effectLst/>
              <a:latin typeface="+mn-lt"/>
              <a:ea typeface="+mn-ea"/>
              <a:cs typeface="+mn-cs"/>
            </a:rPr>
            <a:t>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en-US" altLang="ja-JP" sz="1100">
              <a:effectLst/>
              <a:latin typeface="+mn-lt"/>
              <a:ea typeface="+mn-ea"/>
              <a:cs typeface="+mn-cs"/>
            </a:rPr>
            <a:t>X57</a:t>
          </a:r>
          <a:r>
            <a:rPr lang="ja-JP" altLang="ja-JP"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twoCellAnchor>
  <xdr:twoCellAnchor>
    <xdr:from>
      <xdr:col>5</xdr:col>
      <xdr:colOff>83853</xdr:colOff>
      <xdr:row>32</xdr:row>
      <xdr:rowOff>147813</xdr:rowOff>
    </xdr:from>
    <xdr:to>
      <xdr:col>10</xdr:col>
      <xdr:colOff>378065</xdr:colOff>
      <xdr:row>35</xdr:row>
      <xdr:rowOff>21347</xdr:rowOff>
    </xdr:to>
    <xdr:cxnSp macro="">
      <xdr:nvCxnSpPr>
        <xdr:cNvPr id="22" name="直線矢印コネクタ 21">
          <a:extLst>
            <a:ext uri="{FF2B5EF4-FFF2-40B4-BE49-F238E27FC236}">
              <a16:creationId xmlns:a16="http://schemas.microsoft.com/office/drawing/2014/main" id="{00000000-0008-0000-1D00-000016000000}"/>
            </a:ext>
          </a:extLst>
        </xdr:cNvPr>
        <xdr:cNvCxnSpPr>
          <a:cxnSpLocks/>
          <a:stCxn id="21" idx="0"/>
          <a:endCxn id="25" idx="2"/>
        </xdr:cNvCxnSpPr>
      </xdr:nvCxnSpPr>
      <xdr:spPr>
        <a:xfrm flipH="1" flipV="1">
          <a:off x="2215639" y="7414027"/>
          <a:ext cx="2425997" cy="5538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3201</xdr:colOff>
      <xdr:row>29</xdr:row>
      <xdr:rowOff>175027</xdr:rowOff>
    </xdr:from>
    <xdr:to>
      <xdr:col>9</xdr:col>
      <xdr:colOff>164505</xdr:colOff>
      <xdr:row>32</xdr:row>
      <xdr:rowOff>147813</xdr:rowOff>
    </xdr:to>
    <xdr:sp macro="" textlink="">
      <xdr:nvSpPr>
        <xdr:cNvPr id="25" name="吹き出し: 角を丸めた四角形 4">
          <a:extLst>
            <a:ext uri="{FF2B5EF4-FFF2-40B4-BE49-F238E27FC236}">
              <a16:creationId xmlns:a16="http://schemas.microsoft.com/office/drawing/2014/main" id="{00000000-0008-0000-1D00-000019000000}"/>
            </a:ext>
          </a:extLst>
        </xdr:cNvPr>
        <xdr:cNvSpPr/>
      </xdr:nvSpPr>
      <xdr:spPr bwMode="auto">
        <a:xfrm>
          <a:off x="574701" y="6865618"/>
          <a:ext cx="3578759" cy="665513"/>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pPr algn="l"/>
          <a:r>
            <a:rPr kumimoji="1" lang="ja-JP" altLang="ja-JP" sz="1100">
              <a:effectLst/>
              <a:latin typeface="+mn-lt"/>
              <a:ea typeface="+mn-ea"/>
              <a:cs typeface="+mn-cs"/>
            </a:rPr>
            <a:t>取引内容は別紙、内訳明細書に記載。単一の税率で</a:t>
          </a:r>
          <a:r>
            <a:rPr kumimoji="1" lang="en-US" altLang="ja-JP" sz="1100">
              <a:effectLst/>
              <a:latin typeface="+mn-lt"/>
              <a:ea typeface="+mn-ea"/>
              <a:cs typeface="+mn-cs"/>
            </a:rPr>
            <a:t>｢</a:t>
          </a:r>
          <a:r>
            <a:rPr kumimoji="1" lang="ja-JP" altLang="ja-JP" sz="1100">
              <a:effectLst/>
              <a:latin typeface="+mn-lt"/>
              <a:ea typeface="+mn-ea"/>
              <a:cs typeface="+mn-cs"/>
            </a:rPr>
            <a:t>課税分類コード</a:t>
          </a:r>
          <a:r>
            <a:rPr kumimoji="1" lang="en-US" altLang="ja-JP" sz="1100">
              <a:effectLst/>
              <a:latin typeface="+mn-lt"/>
              <a:ea typeface="+mn-ea"/>
              <a:cs typeface="+mn-cs"/>
            </a:rPr>
            <a:t>｣</a:t>
          </a:r>
          <a:r>
            <a:rPr kumimoji="1" lang="ja-JP" altLang="ja-JP" sz="1100">
              <a:effectLst/>
              <a:latin typeface="+mn-lt"/>
              <a:ea typeface="+mn-ea"/>
              <a:cs typeface="+mn-cs"/>
            </a:rPr>
            <a:t>「消費税率」に従う</a:t>
          </a:r>
          <a:r>
            <a:rPr kumimoji="1" lang="ja-JP" altLang="en-US" sz="1100">
              <a:effectLst/>
              <a:latin typeface="+mn-lt"/>
              <a:ea typeface="+mn-ea"/>
              <a:cs typeface="+mn-cs"/>
            </a:rPr>
            <a:t>。</a:t>
          </a:r>
          <a:endParaRPr kumimoji="1" lang="en-US" altLang="ja-JP" sz="1100">
            <a:solidFill>
              <a:sysClr val="windowText" lastClr="000000"/>
            </a:solidFill>
          </a:endParaRPr>
        </a:p>
      </xdr:txBody>
    </xdr:sp>
    <xdr:clientData/>
  </xdr:twoCellAnchor>
  <xdr:oneCellAnchor>
    <xdr:from>
      <xdr:col>9</xdr:col>
      <xdr:colOff>237457</xdr:colOff>
      <xdr:row>29</xdr:row>
      <xdr:rowOff>189165</xdr:rowOff>
    </xdr:from>
    <xdr:ext cx="1996249" cy="522413"/>
    <xdr:sp macro="" textlink="">
      <xdr:nvSpPr>
        <xdr:cNvPr id="24" name="吹き出し: 角を丸めた四角形 23">
          <a:extLst>
            <a:ext uri="{FF2B5EF4-FFF2-40B4-BE49-F238E27FC236}">
              <a16:creationId xmlns:a16="http://schemas.microsoft.com/office/drawing/2014/main" id="{00000000-0008-0000-1D00-000018000000}"/>
            </a:ext>
          </a:extLst>
        </xdr:cNvPr>
        <xdr:cNvSpPr/>
      </xdr:nvSpPr>
      <xdr:spPr bwMode="auto">
        <a:xfrm>
          <a:off x="4428457" y="7121871"/>
          <a:ext cx="1996249" cy="522413"/>
        </a:xfrm>
        <a:prstGeom prst="wedgeRoundRectCallout">
          <a:avLst>
            <a:gd name="adj1" fmla="val -31289"/>
            <a:gd name="adj2" fmla="val 570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③取引内容（軽減税率の対象品目がある場合、その旨）</a:t>
          </a:r>
        </a:p>
      </xdr:txBody>
    </xdr:sp>
    <xdr:clientData/>
  </xdr:oneCellAnchor>
  <xdr:twoCellAnchor>
    <xdr:from>
      <xdr:col>1</xdr:col>
      <xdr:colOff>353893</xdr:colOff>
      <xdr:row>2</xdr:row>
      <xdr:rowOff>27302</xdr:rowOff>
    </xdr:from>
    <xdr:to>
      <xdr:col>3</xdr:col>
      <xdr:colOff>72643</xdr:colOff>
      <xdr:row>3</xdr:row>
      <xdr:rowOff>5177</xdr:rowOff>
    </xdr:to>
    <xdr:sp macro="" textlink="">
      <xdr:nvSpPr>
        <xdr:cNvPr id="109" name="テキスト ボックス 108">
          <a:extLst>
            <a:ext uri="{FF2B5EF4-FFF2-40B4-BE49-F238E27FC236}">
              <a16:creationId xmlns:a16="http://schemas.microsoft.com/office/drawing/2014/main" id="{00000000-0008-0000-1D00-00006D000000}"/>
            </a:ext>
          </a:extLst>
        </xdr:cNvPr>
        <xdr:cNvSpPr txBox="1"/>
      </xdr:nvSpPr>
      <xdr:spPr>
        <a:xfrm>
          <a:off x="1239718" y="73215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4</xdr:col>
      <xdr:colOff>329647</xdr:colOff>
      <xdr:row>2</xdr:row>
      <xdr:rowOff>34229</xdr:rowOff>
    </xdr:from>
    <xdr:to>
      <xdr:col>6</xdr:col>
      <xdr:colOff>48397</xdr:colOff>
      <xdr:row>3</xdr:row>
      <xdr:rowOff>12104</xdr:rowOff>
    </xdr:to>
    <xdr:sp macro="" textlink="">
      <xdr:nvSpPr>
        <xdr:cNvPr id="110" name="テキスト ボックス 109">
          <a:extLst>
            <a:ext uri="{FF2B5EF4-FFF2-40B4-BE49-F238E27FC236}">
              <a16:creationId xmlns:a16="http://schemas.microsoft.com/office/drawing/2014/main" id="{00000000-0008-0000-1D00-00006E000000}"/>
            </a:ext>
          </a:extLst>
        </xdr:cNvPr>
        <xdr:cNvSpPr txBox="1"/>
      </xdr:nvSpPr>
      <xdr:spPr>
        <a:xfrm>
          <a:off x="2501347" y="7390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7</xdr:col>
      <xdr:colOff>308286</xdr:colOff>
      <xdr:row>2</xdr:row>
      <xdr:rowOff>16910</xdr:rowOff>
    </xdr:from>
    <xdr:to>
      <xdr:col>9</xdr:col>
      <xdr:colOff>27036</xdr:colOff>
      <xdr:row>2</xdr:row>
      <xdr:rowOff>232910</xdr:rowOff>
    </xdr:to>
    <xdr:sp macro="" textlink="">
      <xdr:nvSpPr>
        <xdr:cNvPr id="111" name="テキスト ボックス 110">
          <a:extLst>
            <a:ext uri="{FF2B5EF4-FFF2-40B4-BE49-F238E27FC236}">
              <a16:creationId xmlns:a16="http://schemas.microsoft.com/office/drawing/2014/main" id="{00000000-0008-0000-1D00-00006F000000}"/>
            </a:ext>
          </a:extLst>
        </xdr:cNvPr>
        <xdr:cNvSpPr txBox="1"/>
      </xdr:nvSpPr>
      <xdr:spPr>
        <a:xfrm>
          <a:off x="3765861" y="72176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11</xdr:col>
      <xdr:colOff>15033</xdr:colOff>
      <xdr:row>2</xdr:row>
      <xdr:rowOff>52702</xdr:rowOff>
    </xdr:from>
    <xdr:to>
      <xdr:col>11</xdr:col>
      <xdr:colOff>591033</xdr:colOff>
      <xdr:row>3</xdr:row>
      <xdr:rowOff>30577</xdr:rowOff>
    </xdr:to>
    <xdr:sp macro="" textlink="">
      <xdr:nvSpPr>
        <xdr:cNvPr id="112" name="テキスト ボックス 111">
          <a:extLst>
            <a:ext uri="{FF2B5EF4-FFF2-40B4-BE49-F238E27FC236}">
              <a16:creationId xmlns:a16="http://schemas.microsoft.com/office/drawing/2014/main" id="{00000000-0008-0000-1D00-000070000000}"/>
            </a:ext>
          </a:extLst>
        </xdr:cNvPr>
        <xdr:cNvSpPr txBox="1"/>
      </xdr:nvSpPr>
      <xdr:spPr>
        <a:xfrm>
          <a:off x="5187108" y="75755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191678</xdr:colOff>
      <xdr:row>2</xdr:row>
      <xdr:rowOff>20374</xdr:rowOff>
    </xdr:from>
    <xdr:to>
      <xdr:col>14</xdr:col>
      <xdr:colOff>339053</xdr:colOff>
      <xdr:row>2</xdr:row>
      <xdr:rowOff>236374</xdr:rowOff>
    </xdr:to>
    <xdr:sp macro="" textlink="">
      <xdr:nvSpPr>
        <xdr:cNvPr id="113" name="テキスト ボックス 112">
          <a:extLst>
            <a:ext uri="{FF2B5EF4-FFF2-40B4-BE49-F238E27FC236}">
              <a16:creationId xmlns:a16="http://schemas.microsoft.com/office/drawing/2014/main" id="{00000000-0008-0000-1D00-000071000000}"/>
            </a:ext>
          </a:extLst>
        </xdr:cNvPr>
        <xdr:cNvSpPr txBox="1"/>
      </xdr:nvSpPr>
      <xdr:spPr>
        <a:xfrm>
          <a:off x="6602003" y="7252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0</xdr:col>
      <xdr:colOff>247650</xdr:colOff>
      <xdr:row>6</xdr:row>
      <xdr:rowOff>0</xdr:rowOff>
    </xdr:from>
    <xdr:to>
      <xdr:col>0</xdr:col>
      <xdr:colOff>823650</xdr:colOff>
      <xdr:row>6</xdr:row>
      <xdr:rowOff>216000</xdr:rowOff>
    </xdr:to>
    <xdr:sp macro="" textlink="">
      <xdr:nvSpPr>
        <xdr:cNvPr id="114" name="テキスト ボックス 113">
          <a:extLst>
            <a:ext uri="{FF2B5EF4-FFF2-40B4-BE49-F238E27FC236}">
              <a16:creationId xmlns:a16="http://schemas.microsoft.com/office/drawing/2014/main" id="{00000000-0008-0000-1D00-000072000000}"/>
            </a:ext>
          </a:extLst>
        </xdr:cNvPr>
        <xdr:cNvSpPr txBox="1"/>
      </xdr:nvSpPr>
      <xdr:spPr>
        <a:xfrm>
          <a:off x="247650" y="1657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0</xdr:col>
      <xdr:colOff>19050</xdr:colOff>
      <xdr:row>9</xdr:row>
      <xdr:rowOff>222</xdr:rowOff>
    </xdr:from>
    <xdr:to>
      <xdr:col>0</xdr:col>
      <xdr:colOff>811050</xdr:colOff>
      <xdr:row>9</xdr:row>
      <xdr:rowOff>216222</xdr:rowOff>
    </xdr:to>
    <xdr:sp macro="" textlink="">
      <xdr:nvSpPr>
        <xdr:cNvPr id="115" name="テキスト ボックス 114">
          <a:extLst>
            <a:ext uri="{FF2B5EF4-FFF2-40B4-BE49-F238E27FC236}">
              <a16:creationId xmlns:a16="http://schemas.microsoft.com/office/drawing/2014/main" id="{00000000-0008-0000-1D00-000073000000}"/>
            </a:ext>
          </a:extLst>
        </xdr:cNvPr>
        <xdr:cNvSpPr txBox="1"/>
      </xdr:nvSpPr>
      <xdr:spPr>
        <a:xfrm>
          <a:off x="19050" y="2371947"/>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endParaRPr kumimoji="1" lang="ja-JP" altLang="en-US" sz="1100">
            <a:solidFill>
              <a:srgbClr val="0070C0"/>
            </a:solidFill>
          </a:endParaRPr>
        </a:p>
      </xdr:txBody>
    </xdr:sp>
    <xdr:clientData/>
  </xdr:twoCellAnchor>
  <xdr:twoCellAnchor>
    <xdr:from>
      <xdr:col>0</xdr:col>
      <xdr:colOff>19050</xdr:colOff>
      <xdr:row>10</xdr:row>
      <xdr:rowOff>9458</xdr:rowOff>
    </xdr:from>
    <xdr:to>
      <xdr:col>0</xdr:col>
      <xdr:colOff>811050</xdr:colOff>
      <xdr:row>10</xdr:row>
      <xdr:rowOff>225458</xdr:rowOff>
    </xdr:to>
    <xdr:sp macro="" textlink="">
      <xdr:nvSpPr>
        <xdr:cNvPr id="116" name="テキスト ボックス 115">
          <a:extLst>
            <a:ext uri="{FF2B5EF4-FFF2-40B4-BE49-F238E27FC236}">
              <a16:creationId xmlns:a16="http://schemas.microsoft.com/office/drawing/2014/main" id="{00000000-0008-0000-1D00-000074000000}"/>
            </a:ext>
          </a:extLst>
        </xdr:cNvPr>
        <xdr:cNvSpPr txBox="1"/>
      </xdr:nvSpPr>
      <xdr:spPr>
        <a:xfrm>
          <a:off x="19050" y="2619308"/>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a:t>
          </a:r>
        </a:p>
        <a:p>
          <a:endParaRPr kumimoji="1" lang="ja-JP" altLang="en-US" sz="1100">
            <a:solidFill>
              <a:srgbClr val="0070C0"/>
            </a:solidFill>
          </a:endParaRPr>
        </a:p>
      </xdr:txBody>
    </xdr:sp>
    <xdr:clientData/>
  </xdr:twoCellAnchor>
  <xdr:twoCellAnchor>
    <xdr:from>
      <xdr:col>0</xdr:col>
      <xdr:colOff>19050</xdr:colOff>
      <xdr:row>11</xdr:row>
      <xdr:rowOff>34858</xdr:rowOff>
    </xdr:from>
    <xdr:to>
      <xdr:col>0</xdr:col>
      <xdr:colOff>811050</xdr:colOff>
      <xdr:row>12</xdr:row>
      <xdr:rowOff>22258</xdr:rowOff>
    </xdr:to>
    <xdr:sp macro="" textlink="">
      <xdr:nvSpPr>
        <xdr:cNvPr id="117" name="テキスト ボックス 116">
          <a:extLst>
            <a:ext uri="{FF2B5EF4-FFF2-40B4-BE49-F238E27FC236}">
              <a16:creationId xmlns:a16="http://schemas.microsoft.com/office/drawing/2014/main" id="{00000000-0008-0000-1D00-000075000000}"/>
            </a:ext>
          </a:extLst>
        </xdr:cNvPr>
        <xdr:cNvSpPr txBox="1"/>
      </xdr:nvSpPr>
      <xdr:spPr>
        <a:xfrm>
          <a:off x="19050" y="2882833"/>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247650</xdr:colOff>
      <xdr:row>12</xdr:row>
      <xdr:rowOff>22159</xdr:rowOff>
    </xdr:from>
    <xdr:to>
      <xdr:col>0</xdr:col>
      <xdr:colOff>823650</xdr:colOff>
      <xdr:row>13</xdr:row>
      <xdr:rowOff>34</xdr:rowOff>
    </xdr:to>
    <xdr:sp macro="" textlink="">
      <xdr:nvSpPr>
        <xdr:cNvPr id="118" name="テキスト ボックス 117">
          <a:extLst>
            <a:ext uri="{FF2B5EF4-FFF2-40B4-BE49-F238E27FC236}">
              <a16:creationId xmlns:a16="http://schemas.microsoft.com/office/drawing/2014/main" id="{00000000-0008-0000-1D00-000076000000}"/>
            </a:ext>
          </a:extLst>
        </xdr:cNvPr>
        <xdr:cNvSpPr txBox="1"/>
      </xdr:nvSpPr>
      <xdr:spPr>
        <a:xfrm>
          <a:off x="247650" y="309873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247650</xdr:colOff>
      <xdr:row>13</xdr:row>
      <xdr:rowOff>3686</xdr:rowOff>
    </xdr:from>
    <xdr:to>
      <xdr:col>0</xdr:col>
      <xdr:colOff>823650</xdr:colOff>
      <xdr:row>13</xdr:row>
      <xdr:rowOff>219686</xdr:rowOff>
    </xdr:to>
    <xdr:sp macro="" textlink="">
      <xdr:nvSpPr>
        <xdr:cNvPr id="119" name="テキスト ボックス 118">
          <a:extLst>
            <a:ext uri="{FF2B5EF4-FFF2-40B4-BE49-F238E27FC236}">
              <a16:creationId xmlns:a16="http://schemas.microsoft.com/office/drawing/2014/main" id="{00000000-0008-0000-1D00-000077000000}"/>
            </a:ext>
          </a:extLst>
        </xdr:cNvPr>
        <xdr:cNvSpPr txBox="1"/>
      </xdr:nvSpPr>
      <xdr:spPr>
        <a:xfrm>
          <a:off x="247650" y="331838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247650</xdr:colOff>
      <xdr:row>14</xdr:row>
      <xdr:rowOff>5417</xdr:rowOff>
    </xdr:from>
    <xdr:to>
      <xdr:col>0</xdr:col>
      <xdr:colOff>823650</xdr:colOff>
      <xdr:row>14</xdr:row>
      <xdr:rowOff>221417</xdr:rowOff>
    </xdr:to>
    <xdr:sp macro="" textlink="">
      <xdr:nvSpPr>
        <xdr:cNvPr id="120" name="テキスト ボックス 119">
          <a:extLst>
            <a:ext uri="{FF2B5EF4-FFF2-40B4-BE49-F238E27FC236}">
              <a16:creationId xmlns:a16="http://schemas.microsoft.com/office/drawing/2014/main" id="{00000000-0008-0000-1D00-000078000000}"/>
            </a:ext>
          </a:extLst>
        </xdr:cNvPr>
        <xdr:cNvSpPr txBox="1"/>
      </xdr:nvSpPr>
      <xdr:spPr>
        <a:xfrm>
          <a:off x="247650" y="355824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247650</xdr:colOff>
      <xdr:row>14</xdr:row>
      <xdr:rowOff>227667</xdr:rowOff>
    </xdr:from>
    <xdr:to>
      <xdr:col>0</xdr:col>
      <xdr:colOff>823650</xdr:colOff>
      <xdr:row>15</xdr:row>
      <xdr:rowOff>205542</xdr:rowOff>
    </xdr:to>
    <xdr:sp macro="" textlink="">
      <xdr:nvSpPr>
        <xdr:cNvPr id="121" name="テキスト ボックス 120">
          <a:extLst>
            <a:ext uri="{FF2B5EF4-FFF2-40B4-BE49-F238E27FC236}">
              <a16:creationId xmlns:a16="http://schemas.microsoft.com/office/drawing/2014/main" id="{00000000-0008-0000-1D00-000079000000}"/>
            </a:ext>
          </a:extLst>
        </xdr:cNvPr>
        <xdr:cNvSpPr txBox="1"/>
      </xdr:nvSpPr>
      <xdr:spPr>
        <a:xfrm>
          <a:off x="247650" y="378049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247650</xdr:colOff>
      <xdr:row>16</xdr:row>
      <xdr:rowOff>19271</xdr:rowOff>
    </xdr:from>
    <xdr:to>
      <xdr:col>0</xdr:col>
      <xdr:colOff>823650</xdr:colOff>
      <xdr:row>16</xdr:row>
      <xdr:rowOff>235271</xdr:rowOff>
    </xdr:to>
    <xdr:sp macro="" textlink="">
      <xdr:nvSpPr>
        <xdr:cNvPr id="122" name="テキスト ボックス 121">
          <a:extLst>
            <a:ext uri="{FF2B5EF4-FFF2-40B4-BE49-F238E27FC236}">
              <a16:creationId xmlns:a16="http://schemas.microsoft.com/office/drawing/2014/main" id="{00000000-0008-0000-1D00-00007A000000}"/>
            </a:ext>
          </a:extLst>
        </xdr:cNvPr>
        <xdr:cNvSpPr txBox="1"/>
      </xdr:nvSpPr>
      <xdr:spPr>
        <a:xfrm>
          <a:off x="247650" y="40483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247650</xdr:colOff>
      <xdr:row>17</xdr:row>
      <xdr:rowOff>29085</xdr:rowOff>
    </xdr:from>
    <xdr:to>
      <xdr:col>0</xdr:col>
      <xdr:colOff>823650</xdr:colOff>
      <xdr:row>18</xdr:row>
      <xdr:rowOff>6960</xdr:rowOff>
    </xdr:to>
    <xdr:sp macro="" textlink="">
      <xdr:nvSpPr>
        <xdr:cNvPr id="123" name="テキスト ボックス 122">
          <a:extLst>
            <a:ext uri="{FF2B5EF4-FFF2-40B4-BE49-F238E27FC236}">
              <a16:creationId xmlns:a16="http://schemas.microsoft.com/office/drawing/2014/main" id="{00000000-0008-0000-1D00-00007B000000}"/>
            </a:ext>
          </a:extLst>
        </xdr:cNvPr>
        <xdr:cNvSpPr txBox="1"/>
      </xdr:nvSpPr>
      <xdr:spPr>
        <a:xfrm>
          <a:off x="247650" y="42962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3</xdr:col>
      <xdr:colOff>208361</xdr:colOff>
      <xdr:row>19</xdr:row>
      <xdr:rowOff>665</xdr:rowOff>
    </xdr:from>
    <xdr:to>
      <xdr:col>5</xdr:col>
      <xdr:colOff>422579</xdr:colOff>
      <xdr:row>19</xdr:row>
      <xdr:rowOff>228731</xdr:rowOff>
    </xdr:to>
    <xdr:sp macro="" textlink="">
      <xdr:nvSpPr>
        <xdr:cNvPr id="125" name="テキスト ボックス 124">
          <a:extLst>
            <a:ext uri="{FF2B5EF4-FFF2-40B4-BE49-F238E27FC236}">
              <a16:creationId xmlns:a16="http://schemas.microsoft.com/office/drawing/2014/main" id="{00000000-0008-0000-1D00-00007D000000}"/>
            </a:ext>
          </a:extLst>
        </xdr:cNvPr>
        <xdr:cNvSpPr txBox="1"/>
      </xdr:nvSpPr>
      <xdr:spPr>
        <a:xfrm>
          <a:off x="1839823" y="4587319"/>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208361</xdr:colOff>
      <xdr:row>19</xdr:row>
      <xdr:rowOff>219763</xdr:rowOff>
    </xdr:from>
    <xdr:to>
      <xdr:col>5</xdr:col>
      <xdr:colOff>422579</xdr:colOff>
      <xdr:row>20</xdr:row>
      <xdr:rowOff>217531</xdr:rowOff>
    </xdr:to>
    <xdr:sp macro="" textlink="">
      <xdr:nvSpPr>
        <xdr:cNvPr id="126" name="テキスト ボックス 125">
          <a:extLst>
            <a:ext uri="{FF2B5EF4-FFF2-40B4-BE49-F238E27FC236}">
              <a16:creationId xmlns:a16="http://schemas.microsoft.com/office/drawing/2014/main" id="{00000000-0008-0000-1D00-00007E000000}"/>
            </a:ext>
          </a:extLst>
        </xdr:cNvPr>
        <xdr:cNvSpPr txBox="1"/>
      </xdr:nvSpPr>
      <xdr:spPr>
        <a:xfrm>
          <a:off x="1839823" y="4806417"/>
          <a:ext cx="1064141" cy="22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208361</xdr:colOff>
      <xdr:row>21</xdr:row>
      <xdr:rowOff>16740</xdr:rowOff>
    </xdr:from>
    <xdr:to>
      <xdr:col>5</xdr:col>
      <xdr:colOff>422579</xdr:colOff>
      <xdr:row>22</xdr:row>
      <xdr:rowOff>15229</xdr:rowOff>
    </xdr:to>
    <xdr:sp macro="" textlink="">
      <xdr:nvSpPr>
        <xdr:cNvPr id="127" name="テキスト ボックス 126">
          <a:extLst>
            <a:ext uri="{FF2B5EF4-FFF2-40B4-BE49-F238E27FC236}">
              <a16:creationId xmlns:a16="http://schemas.microsoft.com/office/drawing/2014/main" id="{00000000-0008-0000-1D00-00007F000000}"/>
            </a:ext>
          </a:extLst>
        </xdr:cNvPr>
        <xdr:cNvSpPr txBox="1"/>
      </xdr:nvSpPr>
      <xdr:spPr>
        <a:xfrm>
          <a:off x="1839823" y="5062548"/>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0</xdr:col>
      <xdr:colOff>247650</xdr:colOff>
      <xdr:row>23</xdr:row>
      <xdr:rowOff>13500</xdr:rowOff>
    </xdr:from>
    <xdr:to>
      <xdr:col>0</xdr:col>
      <xdr:colOff>823650</xdr:colOff>
      <xdr:row>23</xdr:row>
      <xdr:rowOff>229500</xdr:rowOff>
    </xdr:to>
    <xdr:sp macro="" textlink="">
      <xdr:nvSpPr>
        <xdr:cNvPr id="128" name="テキスト ボックス 127">
          <a:extLst>
            <a:ext uri="{FF2B5EF4-FFF2-40B4-BE49-F238E27FC236}">
              <a16:creationId xmlns:a16="http://schemas.microsoft.com/office/drawing/2014/main" id="{00000000-0008-0000-1D00-000080000000}"/>
            </a:ext>
          </a:extLst>
        </xdr:cNvPr>
        <xdr:cNvSpPr txBox="1"/>
      </xdr:nvSpPr>
      <xdr:spPr>
        <a:xfrm>
          <a:off x="247650" y="57094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X1092</a:t>
          </a:r>
        </a:p>
        <a:p>
          <a:endParaRPr kumimoji="1" lang="ja-JP" altLang="en-US" sz="1100">
            <a:solidFill>
              <a:srgbClr val="0070C0"/>
            </a:solidFill>
          </a:endParaRPr>
        </a:p>
      </xdr:txBody>
    </xdr:sp>
    <xdr:clientData/>
  </xdr:twoCellAnchor>
  <xdr:twoCellAnchor>
    <xdr:from>
      <xdr:col>0</xdr:col>
      <xdr:colOff>247650</xdr:colOff>
      <xdr:row>24</xdr:row>
      <xdr:rowOff>12345</xdr:rowOff>
    </xdr:from>
    <xdr:to>
      <xdr:col>0</xdr:col>
      <xdr:colOff>823650</xdr:colOff>
      <xdr:row>24</xdr:row>
      <xdr:rowOff>228345</xdr:rowOff>
    </xdr:to>
    <xdr:sp macro="" textlink="">
      <xdr:nvSpPr>
        <xdr:cNvPr id="129" name="テキスト ボックス 128">
          <a:extLst>
            <a:ext uri="{FF2B5EF4-FFF2-40B4-BE49-F238E27FC236}">
              <a16:creationId xmlns:a16="http://schemas.microsoft.com/office/drawing/2014/main" id="{00000000-0008-0000-1D00-000081000000}"/>
            </a:ext>
          </a:extLst>
        </xdr:cNvPr>
        <xdr:cNvSpPr txBox="1"/>
      </xdr:nvSpPr>
      <xdr:spPr>
        <a:xfrm>
          <a:off x="247650" y="59464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X1093</a:t>
          </a:r>
        </a:p>
        <a:p>
          <a:endParaRPr kumimoji="1" lang="ja-JP" altLang="en-US" sz="1100">
            <a:solidFill>
              <a:srgbClr val="0070C0"/>
            </a:solidFill>
          </a:endParaRPr>
        </a:p>
      </xdr:txBody>
    </xdr:sp>
    <xdr:clientData/>
  </xdr:twoCellAnchor>
  <xdr:twoCellAnchor>
    <xdr:from>
      <xdr:col>0</xdr:col>
      <xdr:colOff>247650</xdr:colOff>
      <xdr:row>24</xdr:row>
      <xdr:rowOff>228822</xdr:rowOff>
    </xdr:from>
    <xdr:to>
      <xdr:col>0</xdr:col>
      <xdr:colOff>823650</xdr:colOff>
      <xdr:row>25</xdr:row>
      <xdr:rowOff>206697</xdr:rowOff>
    </xdr:to>
    <xdr:sp macro="" textlink="">
      <xdr:nvSpPr>
        <xdr:cNvPr id="130" name="テキスト ボックス 129">
          <a:extLst>
            <a:ext uri="{FF2B5EF4-FFF2-40B4-BE49-F238E27FC236}">
              <a16:creationId xmlns:a16="http://schemas.microsoft.com/office/drawing/2014/main" id="{00000000-0008-0000-1D00-000082000000}"/>
            </a:ext>
          </a:extLst>
        </xdr:cNvPr>
        <xdr:cNvSpPr txBox="1"/>
      </xdr:nvSpPr>
      <xdr:spPr>
        <a:xfrm>
          <a:off x="247650" y="61628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X1094</a:t>
          </a:r>
        </a:p>
        <a:p>
          <a:endParaRPr kumimoji="1" lang="ja-JP" altLang="en-US" sz="1100">
            <a:solidFill>
              <a:srgbClr val="0070C0"/>
            </a:solidFill>
          </a:endParaRPr>
        </a:p>
      </xdr:txBody>
    </xdr:sp>
    <xdr:clientData/>
  </xdr:twoCellAnchor>
  <xdr:twoCellAnchor>
    <xdr:from>
      <xdr:col>0</xdr:col>
      <xdr:colOff>247650</xdr:colOff>
      <xdr:row>26</xdr:row>
      <xdr:rowOff>12344</xdr:rowOff>
    </xdr:from>
    <xdr:to>
      <xdr:col>0</xdr:col>
      <xdr:colOff>823650</xdr:colOff>
      <xdr:row>26</xdr:row>
      <xdr:rowOff>228344</xdr:rowOff>
    </xdr:to>
    <xdr:sp macro="" textlink="">
      <xdr:nvSpPr>
        <xdr:cNvPr id="131" name="テキスト ボックス 130">
          <a:extLst>
            <a:ext uri="{FF2B5EF4-FFF2-40B4-BE49-F238E27FC236}">
              <a16:creationId xmlns:a16="http://schemas.microsoft.com/office/drawing/2014/main" id="{00000000-0008-0000-1D00-000083000000}"/>
            </a:ext>
          </a:extLst>
        </xdr:cNvPr>
        <xdr:cNvSpPr txBox="1"/>
      </xdr:nvSpPr>
      <xdr:spPr>
        <a:xfrm>
          <a:off x="247650" y="642266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X1385</a:t>
          </a:r>
        </a:p>
        <a:p>
          <a:endParaRPr kumimoji="1" lang="ja-JP" altLang="en-US" sz="1100">
            <a:solidFill>
              <a:srgbClr val="0070C0"/>
            </a:solidFill>
          </a:endParaRPr>
        </a:p>
      </xdr:txBody>
    </xdr:sp>
    <xdr:clientData/>
  </xdr:twoCellAnchor>
  <xdr:twoCellAnchor>
    <xdr:from>
      <xdr:col>0</xdr:col>
      <xdr:colOff>247650</xdr:colOff>
      <xdr:row>27</xdr:row>
      <xdr:rowOff>23889</xdr:rowOff>
    </xdr:from>
    <xdr:to>
      <xdr:col>0</xdr:col>
      <xdr:colOff>823650</xdr:colOff>
      <xdr:row>28</xdr:row>
      <xdr:rowOff>1764</xdr:rowOff>
    </xdr:to>
    <xdr:sp macro="" textlink="">
      <xdr:nvSpPr>
        <xdr:cNvPr id="132" name="テキスト ボックス 131">
          <a:extLst>
            <a:ext uri="{FF2B5EF4-FFF2-40B4-BE49-F238E27FC236}">
              <a16:creationId xmlns:a16="http://schemas.microsoft.com/office/drawing/2014/main" id="{00000000-0008-0000-1D00-000084000000}"/>
            </a:ext>
          </a:extLst>
        </xdr:cNvPr>
        <xdr:cNvSpPr txBox="1"/>
      </xdr:nvSpPr>
      <xdr:spPr>
        <a:xfrm>
          <a:off x="247650" y="667233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X1099</a:t>
          </a:r>
        </a:p>
        <a:p>
          <a:endParaRPr kumimoji="1" lang="ja-JP" altLang="en-US" sz="1100">
            <a:solidFill>
              <a:srgbClr val="0070C0"/>
            </a:solidFill>
          </a:endParaRPr>
        </a:p>
      </xdr:txBody>
    </xdr:sp>
    <xdr:clientData/>
  </xdr:twoCellAnchor>
  <xdr:twoCellAnchor>
    <xdr:from>
      <xdr:col>0</xdr:col>
      <xdr:colOff>247650</xdr:colOff>
      <xdr:row>28</xdr:row>
      <xdr:rowOff>33703</xdr:rowOff>
    </xdr:from>
    <xdr:to>
      <xdr:col>0</xdr:col>
      <xdr:colOff>823650</xdr:colOff>
      <xdr:row>29</xdr:row>
      <xdr:rowOff>11578</xdr:rowOff>
    </xdr:to>
    <xdr:sp macro="" textlink="">
      <xdr:nvSpPr>
        <xdr:cNvPr id="133" name="テキスト ボックス 132">
          <a:extLst>
            <a:ext uri="{FF2B5EF4-FFF2-40B4-BE49-F238E27FC236}">
              <a16:creationId xmlns:a16="http://schemas.microsoft.com/office/drawing/2014/main" id="{00000000-0008-0000-1D00-000085000000}"/>
            </a:ext>
          </a:extLst>
        </xdr:cNvPr>
        <xdr:cNvSpPr txBox="1"/>
      </xdr:nvSpPr>
      <xdr:spPr>
        <a:xfrm>
          <a:off x="247650" y="692027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X1098</a:t>
          </a:r>
        </a:p>
        <a:p>
          <a:endParaRPr kumimoji="1" lang="ja-JP" altLang="en-US" sz="1100">
            <a:solidFill>
              <a:srgbClr val="0070C0"/>
            </a:solidFill>
          </a:endParaRPr>
        </a:p>
      </xdr:txBody>
    </xdr:sp>
    <xdr:clientData/>
  </xdr:twoCellAnchor>
  <xdr:twoCellAnchor>
    <xdr:from>
      <xdr:col>11</xdr:col>
      <xdr:colOff>155637</xdr:colOff>
      <xdr:row>23</xdr:row>
      <xdr:rowOff>13098</xdr:rowOff>
    </xdr:from>
    <xdr:to>
      <xdr:col>11</xdr:col>
      <xdr:colOff>731637</xdr:colOff>
      <xdr:row>23</xdr:row>
      <xdr:rowOff>229098</xdr:rowOff>
    </xdr:to>
    <xdr:sp macro="" textlink="">
      <xdr:nvSpPr>
        <xdr:cNvPr id="134" name="テキスト ボックス 133">
          <a:extLst>
            <a:ext uri="{FF2B5EF4-FFF2-40B4-BE49-F238E27FC236}">
              <a16:creationId xmlns:a16="http://schemas.microsoft.com/office/drawing/2014/main" id="{00000000-0008-0000-1D00-000086000000}"/>
            </a:ext>
          </a:extLst>
        </xdr:cNvPr>
        <xdr:cNvSpPr txBox="1"/>
      </xdr:nvSpPr>
      <xdr:spPr>
        <a:xfrm>
          <a:off x="5327712" y="570904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X1107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155637</xdr:colOff>
      <xdr:row>24</xdr:row>
      <xdr:rowOff>5016</xdr:rowOff>
    </xdr:from>
    <xdr:to>
      <xdr:col>11</xdr:col>
      <xdr:colOff>731637</xdr:colOff>
      <xdr:row>24</xdr:row>
      <xdr:rowOff>221016</xdr:rowOff>
    </xdr:to>
    <xdr:sp macro="" textlink="">
      <xdr:nvSpPr>
        <xdr:cNvPr id="135" name="テキスト ボックス 134">
          <a:extLst>
            <a:ext uri="{FF2B5EF4-FFF2-40B4-BE49-F238E27FC236}">
              <a16:creationId xmlns:a16="http://schemas.microsoft.com/office/drawing/2014/main" id="{00000000-0008-0000-1D00-000087000000}"/>
            </a:ext>
          </a:extLst>
        </xdr:cNvPr>
        <xdr:cNvSpPr txBox="1"/>
      </xdr:nvSpPr>
      <xdr:spPr>
        <a:xfrm>
          <a:off x="5327712" y="59390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X1321</a:t>
          </a:r>
        </a:p>
        <a:p>
          <a:endParaRPr kumimoji="1" lang="ja-JP" altLang="en-US" sz="1100">
            <a:solidFill>
              <a:srgbClr val="0070C0"/>
            </a:solidFill>
          </a:endParaRPr>
        </a:p>
      </xdr:txBody>
    </xdr:sp>
    <xdr:clientData/>
  </xdr:twoCellAnchor>
  <xdr:twoCellAnchor>
    <xdr:from>
      <xdr:col>11</xdr:col>
      <xdr:colOff>155637</xdr:colOff>
      <xdr:row>25</xdr:row>
      <xdr:rowOff>2455</xdr:rowOff>
    </xdr:from>
    <xdr:to>
      <xdr:col>11</xdr:col>
      <xdr:colOff>731637</xdr:colOff>
      <xdr:row>25</xdr:row>
      <xdr:rowOff>218455</xdr:rowOff>
    </xdr:to>
    <xdr:sp macro="" textlink="">
      <xdr:nvSpPr>
        <xdr:cNvPr id="136" name="テキスト ボックス 135">
          <a:extLst>
            <a:ext uri="{FF2B5EF4-FFF2-40B4-BE49-F238E27FC236}">
              <a16:creationId xmlns:a16="http://schemas.microsoft.com/office/drawing/2014/main" id="{00000000-0008-0000-1D00-000088000000}"/>
            </a:ext>
          </a:extLst>
        </xdr:cNvPr>
        <xdr:cNvSpPr txBox="1"/>
      </xdr:nvSpPr>
      <xdr:spPr>
        <a:xfrm>
          <a:off x="5327712" y="617465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X1322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155637</xdr:colOff>
      <xdr:row>26</xdr:row>
      <xdr:rowOff>5666</xdr:rowOff>
    </xdr:from>
    <xdr:to>
      <xdr:col>11</xdr:col>
      <xdr:colOff>731637</xdr:colOff>
      <xdr:row>26</xdr:row>
      <xdr:rowOff>221666</xdr:rowOff>
    </xdr:to>
    <xdr:sp macro="" textlink="">
      <xdr:nvSpPr>
        <xdr:cNvPr id="137" name="テキスト ボックス 136">
          <a:extLst>
            <a:ext uri="{FF2B5EF4-FFF2-40B4-BE49-F238E27FC236}">
              <a16:creationId xmlns:a16="http://schemas.microsoft.com/office/drawing/2014/main" id="{00000000-0008-0000-1D00-000089000000}"/>
            </a:ext>
          </a:extLst>
        </xdr:cNvPr>
        <xdr:cNvSpPr txBox="1"/>
      </xdr:nvSpPr>
      <xdr:spPr>
        <a:xfrm>
          <a:off x="5327712" y="64159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X1159</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6</xdr:row>
      <xdr:rowOff>89901</xdr:rowOff>
    </xdr:from>
    <xdr:to>
      <xdr:col>17</xdr:col>
      <xdr:colOff>332753</xdr:colOff>
      <xdr:row>7</xdr:row>
      <xdr:rowOff>67776</xdr:rowOff>
    </xdr:to>
    <xdr:sp macro="" textlink="">
      <xdr:nvSpPr>
        <xdr:cNvPr id="139" name="テキスト ボックス 138">
          <a:extLst>
            <a:ext uri="{FF2B5EF4-FFF2-40B4-BE49-F238E27FC236}">
              <a16:creationId xmlns:a16="http://schemas.microsoft.com/office/drawing/2014/main" id="{00000000-0008-0000-1D00-00008B000000}"/>
            </a:ext>
          </a:extLst>
        </xdr:cNvPr>
        <xdr:cNvSpPr txBox="1"/>
      </xdr:nvSpPr>
      <xdr:spPr>
        <a:xfrm>
          <a:off x="7881578" y="174725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185378</xdr:colOff>
      <xdr:row>9</xdr:row>
      <xdr:rowOff>28507</xdr:rowOff>
    </xdr:from>
    <xdr:to>
      <xdr:col>17</xdr:col>
      <xdr:colOff>332753</xdr:colOff>
      <xdr:row>10</xdr:row>
      <xdr:rowOff>6382</xdr:rowOff>
    </xdr:to>
    <xdr:sp macro="" textlink="">
      <xdr:nvSpPr>
        <xdr:cNvPr id="140" name="テキスト ボックス 139">
          <a:extLst>
            <a:ext uri="{FF2B5EF4-FFF2-40B4-BE49-F238E27FC236}">
              <a16:creationId xmlns:a16="http://schemas.microsoft.com/office/drawing/2014/main" id="{00000000-0008-0000-1D00-00008C000000}"/>
            </a:ext>
          </a:extLst>
        </xdr:cNvPr>
        <xdr:cNvSpPr txBox="1"/>
      </xdr:nvSpPr>
      <xdr:spPr>
        <a:xfrm>
          <a:off x="7881578" y="240023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185378</xdr:colOff>
      <xdr:row>10</xdr:row>
      <xdr:rowOff>35661</xdr:rowOff>
    </xdr:from>
    <xdr:to>
      <xdr:col>17</xdr:col>
      <xdr:colOff>332753</xdr:colOff>
      <xdr:row>11</xdr:row>
      <xdr:rowOff>13536</xdr:rowOff>
    </xdr:to>
    <xdr:sp macro="" textlink="">
      <xdr:nvSpPr>
        <xdr:cNvPr id="141" name="テキスト ボックス 140">
          <a:extLst>
            <a:ext uri="{FF2B5EF4-FFF2-40B4-BE49-F238E27FC236}">
              <a16:creationId xmlns:a16="http://schemas.microsoft.com/office/drawing/2014/main" id="{00000000-0008-0000-1D00-00008D000000}"/>
            </a:ext>
          </a:extLst>
        </xdr:cNvPr>
        <xdr:cNvSpPr txBox="1"/>
      </xdr:nvSpPr>
      <xdr:spPr>
        <a:xfrm>
          <a:off x="7881578" y="264551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11</xdr:row>
      <xdr:rowOff>36012</xdr:rowOff>
    </xdr:from>
    <xdr:to>
      <xdr:col>17</xdr:col>
      <xdr:colOff>332753</xdr:colOff>
      <xdr:row>12</xdr:row>
      <xdr:rowOff>23412</xdr:rowOff>
    </xdr:to>
    <xdr:sp macro="" textlink="">
      <xdr:nvSpPr>
        <xdr:cNvPr id="142" name="テキスト ボックス 141">
          <a:extLst>
            <a:ext uri="{FF2B5EF4-FFF2-40B4-BE49-F238E27FC236}">
              <a16:creationId xmlns:a16="http://schemas.microsoft.com/office/drawing/2014/main" id="{00000000-0008-0000-1D00-00008E000000}"/>
            </a:ext>
          </a:extLst>
        </xdr:cNvPr>
        <xdr:cNvSpPr txBox="1"/>
      </xdr:nvSpPr>
      <xdr:spPr>
        <a:xfrm>
          <a:off x="7881578" y="28839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12</xdr:row>
      <xdr:rowOff>16636</xdr:rowOff>
    </xdr:from>
    <xdr:to>
      <xdr:col>17</xdr:col>
      <xdr:colOff>332753</xdr:colOff>
      <xdr:row>12</xdr:row>
      <xdr:rowOff>232636</xdr:rowOff>
    </xdr:to>
    <xdr:sp macro="" textlink="">
      <xdr:nvSpPr>
        <xdr:cNvPr id="143" name="テキスト ボックス 142">
          <a:extLst>
            <a:ext uri="{FF2B5EF4-FFF2-40B4-BE49-F238E27FC236}">
              <a16:creationId xmlns:a16="http://schemas.microsoft.com/office/drawing/2014/main" id="{00000000-0008-0000-1D00-00008F000000}"/>
            </a:ext>
          </a:extLst>
        </xdr:cNvPr>
        <xdr:cNvSpPr txBox="1"/>
      </xdr:nvSpPr>
      <xdr:spPr>
        <a:xfrm>
          <a:off x="7881578" y="309321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12</xdr:row>
      <xdr:rowOff>230151</xdr:rowOff>
    </xdr:from>
    <xdr:to>
      <xdr:col>17</xdr:col>
      <xdr:colOff>332753</xdr:colOff>
      <xdr:row>13</xdr:row>
      <xdr:rowOff>208026</xdr:rowOff>
    </xdr:to>
    <xdr:sp macro="" textlink="">
      <xdr:nvSpPr>
        <xdr:cNvPr id="144" name="テキスト ボックス 143">
          <a:extLst>
            <a:ext uri="{FF2B5EF4-FFF2-40B4-BE49-F238E27FC236}">
              <a16:creationId xmlns:a16="http://schemas.microsoft.com/office/drawing/2014/main" id="{00000000-0008-0000-1D00-000090000000}"/>
            </a:ext>
          </a:extLst>
        </xdr:cNvPr>
        <xdr:cNvSpPr txBox="1"/>
      </xdr:nvSpPr>
      <xdr:spPr>
        <a:xfrm>
          <a:off x="7881578" y="330672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14</xdr:row>
      <xdr:rowOff>226511</xdr:rowOff>
    </xdr:from>
    <xdr:to>
      <xdr:col>17</xdr:col>
      <xdr:colOff>332753</xdr:colOff>
      <xdr:row>15</xdr:row>
      <xdr:rowOff>204386</xdr:rowOff>
    </xdr:to>
    <xdr:sp macro="" textlink="">
      <xdr:nvSpPr>
        <xdr:cNvPr id="145" name="テキスト ボックス 144">
          <a:extLst>
            <a:ext uri="{FF2B5EF4-FFF2-40B4-BE49-F238E27FC236}">
              <a16:creationId xmlns:a16="http://schemas.microsoft.com/office/drawing/2014/main" id="{00000000-0008-0000-1D00-000091000000}"/>
            </a:ext>
          </a:extLst>
        </xdr:cNvPr>
        <xdr:cNvSpPr txBox="1"/>
      </xdr:nvSpPr>
      <xdr:spPr>
        <a:xfrm>
          <a:off x="7881578" y="377933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16</xdr:row>
      <xdr:rowOff>145</xdr:rowOff>
    </xdr:from>
    <xdr:to>
      <xdr:col>17</xdr:col>
      <xdr:colOff>332753</xdr:colOff>
      <xdr:row>16</xdr:row>
      <xdr:rowOff>216145</xdr:rowOff>
    </xdr:to>
    <xdr:sp macro="" textlink="">
      <xdr:nvSpPr>
        <xdr:cNvPr id="146" name="テキスト ボックス 145">
          <a:extLst>
            <a:ext uri="{FF2B5EF4-FFF2-40B4-BE49-F238E27FC236}">
              <a16:creationId xmlns:a16="http://schemas.microsoft.com/office/drawing/2014/main" id="{00000000-0008-0000-1D00-000092000000}"/>
            </a:ext>
          </a:extLst>
        </xdr:cNvPr>
        <xdr:cNvSpPr txBox="1"/>
      </xdr:nvSpPr>
      <xdr:spPr>
        <a:xfrm>
          <a:off x="7881578" y="40292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17</xdr:row>
      <xdr:rowOff>6722</xdr:rowOff>
    </xdr:from>
    <xdr:to>
      <xdr:col>17</xdr:col>
      <xdr:colOff>332753</xdr:colOff>
      <xdr:row>17</xdr:row>
      <xdr:rowOff>222722</xdr:rowOff>
    </xdr:to>
    <xdr:sp macro="" textlink="">
      <xdr:nvSpPr>
        <xdr:cNvPr id="147" name="テキスト ボックス 146">
          <a:extLst>
            <a:ext uri="{FF2B5EF4-FFF2-40B4-BE49-F238E27FC236}">
              <a16:creationId xmlns:a16="http://schemas.microsoft.com/office/drawing/2014/main" id="{00000000-0008-0000-1D00-000093000000}"/>
            </a:ext>
          </a:extLst>
        </xdr:cNvPr>
        <xdr:cNvSpPr txBox="1"/>
      </xdr:nvSpPr>
      <xdr:spPr>
        <a:xfrm>
          <a:off x="7881578" y="427392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185378</xdr:colOff>
      <xdr:row>18</xdr:row>
      <xdr:rowOff>29160</xdr:rowOff>
    </xdr:from>
    <xdr:to>
      <xdr:col>17</xdr:col>
      <xdr:colOff>332753</xdr:colOff>
      <xdr:row>19</xdr:row>
      <xdr:rowOff>7035</xdr:rowOff>
    </xdr:to>
    <xdr:sp macro="" textlink="">
      <xdr:nvSpPr>
        <xdr:cNvPr id="148" name="テキスト ボックス 147">
          <a:extLst>
            <a:ext uri="{FF2B5EF4-FFF2-40B4-BE49-F238E27FC236}">
              <a16:creationId xmlns:a16="http://schemas.microsoft.com/office/drawing/2014/main" id="{00000000-0008-0000-1D00-000094000000}"/>
            </a:ext>
          </a:extLst>
        </xdr:cNvPr>
        <xdr:cNvSpPr txBox="1"/>
      </xdr:nvSpPr>
      <xdr:spPr>
        <a:xfrm>
          <a:off x="7881578" y="453448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20</xdr:row>
      <xdr:rowOff>33979</xdr:rowOff>
    </xdr:from>
    <xdr:to>
      <xdr:col>17</xdr:col>
      <xdr:colOff>332753</xdr:colOff>
      <xdr:row>21</xdr:row>
      <xdr:rowOff>11854</xdr:rowOff>
    </xdr:to>
    <xdr:sp macro="" textlink="">
      <xdr:nvSpPr>
        <xdr:cNvPr id="149" name="テキスト ボックス 148">
          <a:extLst>
            <a:ext uri="{FF2B5EF4-FFF2-40B4-BE49-F238E27FC236}">
              <a16:creationId xmlns:a16="http://schemas.microsoft.com/office/drawing/2014/main" id="{00000000-0008-0000-1D00-000095000000}"/>
            </a:ext>
          </a:extLst>
        </xdr:cNvPr>
        <xdr:cNvSpPr txBox="1"/>
      </xdr:nvSpPr>
      <xdr:spPr>
        <a:xfrm>
          <a:off x="7881578" y="50155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185378</xdr:colOff>
      <xdr:row>21</xdr:row>
      <xdr:rowOff>41509</xdr:rowOff>
    </xdr:from>
    <xdr:to>
      <xdr:col>17</xdr:col>
      <xdr:colOff>332753</xdr:colOff>
      <xdr:row>22</xdr:row>
      <xdr:rowOff>19384</xdr:rowOff>
    </xdr:to>
    <xdr:sp macro="" textlink="">
      <xdr:nvSpPr>
        <xdr:cNvPr id="150" name="テキスト ボックス 149">
          <a:extLst>
            <a:ext uri="{FF2B5EF4-FFF2-40B4-BE49-F238E27FC236}">
              <a16:creationId xmlns:a16="http://schemas.microsoft.com/office/drawing/2014/main" id="{00000000-0008-0000-1D00-000096000000}"/>
            </a:ext>
          </a:extLst>
        </xdr:cNvPr>
        <xdr:cNvSpPr txBox="1"/>
      </xdr:nvSpPr>
      <xdr:spPr>
        <a:xfrm>
          <a:off x="7881578" y="52612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276640</xdr:colOff>
      <xdr:row>17</xdr:row>
      <xdr:rowOff>57270</xdr:rowOff>
    </xdr:from>
    <xdr:to>
      <xdr:col>29</xdr:col>
      <xdr:colOff>424015</xdr:colOff>
      <xdr:row>18</xdr:row>
      <xdr:rowOff>35145</xdr:rowOff>
    </xdr:to>
    <xdr:sp macro="" textlink="">
      <xdr:nvSpPr>
        <xdr:cNvPr id="152" name="テキスト ボックス 151">
          <a:extLst>
            <a:ext uri="{FF2B5EF4-FFF2-40B4-BE49-F238E27FC236}">
              <a16:creationId xmlns:a16="http://schemas.microsoft.com/office/drawing/2014/main" id="{00000000-0008-0000-1D00-000098000000}"/>
            </a:ext>
          </a:extLst>
        </xdr:cNvPr>
        <xdr:cNvSpPr txBox="1"/>
      </xdr:nvSpPr>
      <xdr:spPr>
        <a:xfrm>
          <a:off x="14106940" y="432447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X1312</a:t>
          </a:r>
        </a:p>
        <a:p>
          <a:pPr marL="0" indent="0"/>
          <a:endParaRPr kumimoji="1" lang="en-US" altLang="ja-JP" sz="1100">
            <a:solidFill>
              <a:srgbClr val="0070C0"/>
            </a:solidFill>
            <a:latin typeface="+mn-lt"/>
            <a:ea typeface="+mn-ea"/>
            <a:cs typeface="+mn-cs"/>
          </a:endParaRPr>
        </a:p>
        <a:p>
          <a:pPr marL="0" indent="0"/>
          <a:endParaRPr kumimoji="1" lang="ja-JP" altLang="en-US" sz="1100">
            <a:solidFill>
              <a:srgbClr val="0070C0"/>
            </a:solidFill>
            <a:latin typeface="+mn-lt"/>
            <a:ea typeface="+mn-ea"/>
            <a:cs typeface="+mn-cs"/>
          </a:endParaRPr>
        </a:p>
      </xdr:txBody>
    </xdr:sp>
    <xdr:clientData/>
  </xdr:twoCellAnchor>
  <xdr:twoCellAnchor>
    <xdr:from>
      <xdr:col>28</xdr:col>
      <xdr:colOff>276640</xdr:colOff>
      <xdr:row>20</xdr:row>
      <xdr:rowOff>30715</xdr:rowOff>
    </xdr:from>
    <xdr:to>
      <xdr:col>29</xdr:col>
      <xdr:colOff>424015</xdr:colOff>
      <xdr:row>21</xdr:row>
      <xdr:rowOff>8590</xdr:rowOff>
    </xdr:to>
    <xdr:sp macro="" textlink="">
      <xdr:nvSpPr>
        <xdr:cNvPr id="153" name="テキスト ボックス 152">
          <a:extLst>
            <a:ext uri="{FF2B5EF4-FFF2-40B4-BE49-F238E27FC236}">
              <a16:creationId xmlns:a16="http://schemas.microsoft.com/office/drawing/2014/main" id="{00000000-0008-0000-1D00-000099000000}"/>
            </a:ext>
          </a:extLst>
        </xdr:cNvPr>
        <xdr:cNvSpPr txBox="1"/>
      </xdr:nvSpPr>
      <xdr:spPr>
        <a:xfrm>
          <a:off x="14106940" y="501229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X1382</a:t>
          </a:r>
        </a:p>
        <a:p>
          <a:endParaRPr kumimoji="1" lang="en-US" altLang="ja-JP" sz="1100"/>
        </a:p>
        <a:p>
          <a:endParaRPr kumimoji="1" lang="ja-JP" altLang="en-US" sz="1100"/>
        </a:p>
      </xdr:txBody>
    </xdr:sp>
    <xdr:clientData/>
  </xdr:twoCellAnchor>
  <xdr:twoCellAnchor>
    <xdr:from>
      <xdr:col>16</xdr:col>
      <xdr:colOff>185378</xdr:colOff>
      <xdr:row>19</xdr:row>
      <xdr:rowOff>27704</xdr:rowOff>
    </xdr:from>
    <xdr:to>
      <xdr:col>17</xdr:col>
      <xdr:colOff>332753</xdr:colOff>
      <xdr:row>20</xdr:row>
      <xdr:rowOff>5579</xdr:rowOff>
    </xdr:to>
    <xdr:sp macro="" textlink="">
      <xdr:nvSpPr>
        <xdr:cNvPr id="154" name="テキスト ボックス 153">
          <a:extLst>
            <a:ext uri="{FF2B5EF4-FFF2-40B4-BE49-F238E27FC236}">
              <a16:creationId xmlns:a16="http://schemas.microsoft.com/office/drawing/2014/main" id="{00000000-0008-0000-1D00-00009A000000}"/>
            </a:ext>
          </a:extLst>
        </xdr:cNvPr>
        <xdr:cNvSpPr txBox="1"/>
      </xdr:nvSpPr>
      <xdr:spPr>
        <a:xfrm>
          <a:off x="7881578" y="477115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X1052</a:t>
          </a:r>
        </a:p>
        <a:p>
          <a:endParaRPr kumimoji="1" lang="ja-JP" altLang="en-US" sz="1100">
            <a:solidFill>
              <a:srgbClr val="0070C0"/>
            </a:solidFill>
          </a:endParaRPr>
        </a:p>
      </xdr:txBody>
    </xdr:sp>
    <xdr:clientData/>
  </xdr:twoCellAnchor>
  <xdr:twoCellAnchor>
    <xdr:from>
      <xdr:col>28</xdr:col>
      <xdr:colOff>276640</xdr:colOff>
      <xdr:row>19</xdr:row>
      <xdr:rowOff>19874</xdr:rowOff>
    </xdr:from>
    <xdr:to>
      <xdr:col>29</xdr:col>
      <xdr:colOff>424015</xdr:colOff>
      <xdr:row>19</xdr:row>
      <xdr:rowOff>235874</xdr:rowOff>
    </xdr:to>
    <xdr:sp macro="" textlink="">
      <xdr:nvSpPr>
        <xdr:cNvPr id="155" name="テキスト ボックス 154">
          <a:extLst>
            <a:ext uri="{FF2B5EF4-FFF2-40B4-BE49-F238E27FC236}">
              <a16:creationId xmlns:a16="http://schemas.microsoft.com/office/drawing/2014/main" id="{00000000-0008-0000-1D00-00009B000000}"/>
            </a:ext>
          </a:extLst>
        </xdr:cNvPr>
        <xdr:cNvSpPr txBox="1"/>
      </xdr:nvSpPr>
      <xdr:spPr>
        <a:xfrm>
          <a:off x="14106940" y="476332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X1053</a:t>
          </a:r>
        </a:p>
        <a:p>
          <a:endParaRPr kumimoji="1" lang="en-US" altLang="ja-JP" sz="1100">
            <a:solidFill>
              <a:srgbClr val="0070C0"/>
            </a:solidFill>
            <a:latin typeface="+mn-lt"/>
            <a:ea typeface="+mn-ea"/>
            <a:cs typeface="+mn-cs"/>
          </a:endParaRPr>
        </a:p>
        <a:p>
          <a:endParaRPr kumimoji="1" lang="ja-JP" altLang="en-US" sz="1100"/>
        </a:p>
      </xdr:txBody>
    </xdr:sp>
    <xdr:clientData/>
  </xdr:twoCellAnchor>
  <xdr:twoCellAnchor>
    <xdr:from>
      <xdr:col>22</xdr:col>
      <xdr:colOff>165953</xdr:colOff>
      <xdr:row>22</xdr:row>
      <xdr:rowOff>205604</xdr:rowOff>
    </xdr:from>
    <xdr:to>
      <xdr:col>22</xdr:col>
      <xdr:colOff>741953</xdr:colOff>
      <xdr:row>23</xdr:row>
      <xdr:rowOff>183479</xdr:rowOff>
    </xdr:to>
    <xdr:sp macro="" textlink="">
      <xdr:nvSpPr>
        <xdr:cNvPr id="156" name="テキスト ボックス 155">
          <a:extLst>
            <a:ext uri="{FF2B5EF4-FFF2-40B4-BE49-F238E27FC236}">
              <a16:creationId xmlns:a16="http://schemas.microsoft.com/office/drawing/2014/main" id="{00000000-0008-0000-1D00-00009C000000}"/>
            </a:ext>
          </a:extLst>
        </xdr:cNvPr>
        <xdr:cNvSpPr txBox="1"/>
      </xdr:nvSpPr>
      <xdr:spPr>
        <a:xfrm>
          <a:off x="10433903" y="566342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X1109</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24</xdr:row>
      <xdr:rowOff>18969</xdr:rowOff>
    </xdr:from>
    <xdr:to>
      <xdr:col>22</xdr:col>
      <xdr:colOff>741953</xdr:colOff>
      <xdr:row>24</xdr:row>
      <xdr:rowOff>234969</xdr:rowOff>
    </xdr:to>
    <xdr:sp macro="" textlink="">
      <xdr:nvSpPr>
        <xdr:cNvPr id="157" name="テキスト ボックス 156">
          <a:extLst>
            <a:ext uri="{FF2B5EF4-FFF2-40B4-BE49-F238E27FC236}">
              <a16:creationId xmlns:a16="http://schemas.microsoft.com/office/drawing/2014/main" id="{00000000-0008-0000-1D00-00009D000000}"/>
            </a:ext>
          </a:extLst>
        </xdr:cNvPr>
        <xdr:cNvSpPr txBox="1"/>
      </xdr:nvSpPr>
      <xdr:spPr>
        <a:xfrm>
          <a:off x="10433903" y="59530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X1331</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25</xdr:row>
      <xdr:rowOff>16409</xdr:rowOff>
    </xdr:from>
    <xdr:to>
      <xdr:col>22</xdr:col>
      <xdr:colOff>741953</xdr:colOff>
      <xdr:row>25</xdr:row>
      <xdr:rowOff>232409</xdr:rowOff>
    </xdr:to>
    <xdr:sp macro="" textlink="">
      <xdr:nvSpPr>
        <xdr:cNvPr id="158" name="テキスト ボックス 157">
          <a:extLst>
            <a:ext uri="{FF2B5EF4-FFF2-40B4-BE49-F238E27FC236}">
              <a16:creationId xmlns:a16="http://schemas.microsoft.com/office/drawing/2014/main" id="{00000000-0008-0000-1D00-00009E000000}"/>
            </a:ext>
          </a:extLst>
        </xdr:cNvPr>
        <xdr:cNvSpPr txBox="1"/>
      </xdr:nvSpPr>
      <xdr:spPr>
        <a:xfrm>
          <a:off x="10433903" y="61886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X1332</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26</xdr:row>
      <xdr:rowOff>44998</xdr:rowOff>
    </xdr:from>
    <xdr:to>
      <xdr:col>22</xdr:col>
      <xdr:colOff>741953</xdr:colOff>
      <xdr:row>27</xdr:row>
      <xdr:rowOff>22873</xdr:rowOff>
    </xdr:to>
    <xdr:sp macro="" textlink="">
      <xdr:nvSpPr>
        <xdr:cNvPr id="159" name="テキスト ボックス 158">
          <a:extLst>
            <a:ext uri="{FF2B5EF4-FFF2-40B4-BE49-F238E27FC236}">
              <a16:creationId xmlns:a16="http://schemas.microsoft.com/office/drawing/2014/main" id="{00000000-0008-0000-1D00-00009F000000}"/>
            </a:ext>
          </a:extLst>
        </xdr:cNvPr>
        <xdr:cNvSpPr txBox="1"/>
      </xdr:nvSpPr>
      <xdr:spPr>
        <a:xfrm>
          <a:off x="10433903" y="645532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X1058</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27</xdr:row>
      <xdr:rowOff>19597</xdr:rowOff>
    </xdr:from>
    <xdr:to>
      <xdr:col>22</xdr:col>
      <xdr:colOff>741953</xdr:colOff>
      <xdr:row>27</xdr:row>
      <xdr:rowOff>235597</xdr:rowOff>
    </xdr:to>
    <xdr:sp macro="" textlink="">
      <xdr:nvSpPr>
        <xdr:cNvPr id="160" name="テキスト ボックス 159">
          <a:extLst>
            <a:ext uri="{FF2B5EF4-FFF2-40B4-BE49-F238E27FC236}">
              <a16:creationId xmlns:a16="http://schemas.microsoft.com/office/drawing/2014/main" id="{00000000-0008-0000-1D00-0000A0000000}"/>
            </a:ext>
          </a:extLst>
        </xdr:cNvPr>
        <xdr:cNvSpPr txBox="1"/>
      </xdr:nvSpPr>
      <xdr:spPr>
        <a:xfrm>
          <a:off x="10433903" y="666804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X1103</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28</xdr:row>
      <xdr:rowOff>47145</xdr:rowOff>
    </xdr:from>
    <xdr:to>
      <xdr:col>22</xdr:col>
      <xdr:colOff>741953</xdr:colOff>
      <xdr:row>29</xdr:row>
      <xdr:rowOff>25020</xdr:rowOff>
    </xdr:to>
    <xdr:sp macro="" textlink="">
      <xdr:nvSpPr>
        <xdr:cNvPr id="161" name="テキスト ボックス 160">
          <a:extLst>
            <a:ext uri="{FF2B5EF4-FFF2-40B4-BE49-F238E27FC236}">
              <a16:creationId xmlns:a16="http://schemas.microsoft.com/office/drawing/2014/main" id="{00000000-0008-0000-1D00-0000A1000000}"/>
            </a:ext>
          </a:extLst>
        </xdr:cNvPr>
        <xdr:cNvSpPr txBox="1"/>
      </xdr:nvSpPr>
      <xdr:spPr>
        <a:xfrm>
          <a:off x="10433903" y="69337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X1114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29</xdr:row>
      <xdr:rowOff>17616</xdr:rowOff>
    </xdr:from>
    <xdr:to>
      <xdr:col>22</xdr:col>
      <xdr:colOff>741953</xdr:colOff>
      <xdr:row>29</xdr:row>
      <xdr:rowOff>233616</xdr:rowOff>
    </xdr:to>
    <xdr:sp macro="" textlink="">
      <xdr:nvSpPr>
        <xdr:cNvPr id="163" name="テキスト ボックス 162">
          <a:extLst>
            <a:ext uri="{FF2B5EF4-FFF2-40B4-BE49-F238E27FC236}">
              <a16:creationId xmlns:a16="http://schemas.microsoft.com/office/drawing/2014/main" id="{00000000-0008-0000-1D00-0000A3000000}"/>
            </a:ext>
          </a:extLst>
        </xdr:cNvPr>
        <xdr:cNvSpPr txBox="1"/>
      </xdr:nvSpPr>
      <xdr:spPr>
        <a:xfrm>
          <a:off x="10433903" y="71423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X1394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30</xdr:row>
      <xdr:rowOff>16837</xdr:rowOff>
    </xdr:from>
    <xdr:to>
      <xdr:col>22</xdr:col>
      <xdr:colOff>741953</xdr:colOff>
      <xdr:row>30</xdr:row>
      <xdr:rowOff>232837</xdr:rowOff>
    </xdr:to>
    <xdr:sp macro="" textlink="">
      <xdr:nvSpPr>
        <xdr:cNvPr id="165" name="テキスト ボックス 164">
          <a:extLst>
            <a:ext uri="{FF2B5EF4-FFF2-40B4-BE49-F238E27FC236}">
              <a16:creationId xmlns:a16="http://schemas.microsoft.com/office/drawing/2014/main" id="{00000000-0008-0000-1D00-0000A5000000}"/>
            </a:ext>
          </a:extLst>
        </xdr:cNvPr>
        <xdr:cNvSpPr txBox="1"/>
      </xdr:nvSpPr>
      <xdr:spPr>
        <a:xfrm>
          <a:off x="10433903" y="737966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X1160</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34</xdr:row>
      <xdr:rowOff>84879</xdr:rowOff>
    </xdr:from>
    <xdr:to>
      <xdr:col>22</xdr:col>
      <xdr:colOff>741953</xdr:colOff>
      <xdr:row>35</xdr:row>
      <xdr:rowOff>62754</xdr:rowOff>
    </xdr:to>
    <xdr:sp macro="" textlink="">
      <xdr:nvSpPr>
        <xdr:cNvPr id="166" name="テキスト ボックス 165">
          <a:extLst>
            <a:ext uri="{FF2B5EF4-FFF2-40B4-BE49-F238E27FC236}">
              <a16:creationId xmlns:a16="http://schemas.microsoft.com/office/drawing/2014/main" id="{00000000-0008-0000-1D00-0000A6000000}"/>
            </a:ext>
          </a:extLst>
        </xdr:cNvPr>
        <xdr:cNvSpPr txBox="1"/>
      </xdr:nvSpPr>
      <xdr:spPr>
        <a:xfrm>
          <a:off x="10433903" y="840020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X1112</a:t>
          </a:r>
        </a:p>
        <a:p>
          <a:pPr algn="ctr"/>
          <a:endParaRPr kumimoji="1" lang="en-US" altLang="ja-JP" sz="1100">
            <a:solidFill>
              <a:srgbClr val="0070C0"/>
            </a:solidFill>
          </a:endParaRPr>
        </a:p>
        <a:p>
          <a:pPr algn="ctr"/>
          <a:endParaRPr kumimoji="1" lang="en-US" altLang="ja-JP" sz="1100">
            <a:solidFill>
              <a:srgbClr val="0070C0"/>
            </a:solidFill>
          </a:endParaRP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33</xdr:row>
      <xdr:rowOff>57271</xdr:rowOff>
    </xdr:from>
    <xdr:to>
      <xdr:col>22</xdr:col>
      <xdr:colOff>741953</xdr:colOff>
      <xdr:row>34</xdr:row>
      <xdr:rowOff>35146</xdr:rowOff>
    </xdr:to>
    <xdr:sp macro="" textlink="">
      <xdr:nvSpPr>
        <xdr:cNvPr id="167" name="テキスト ボックス 166">
          <a:extLst>
            <a:ext uri="{FF2B5EF4-FFF2-40B4-BE49-F238E27FC236}">
              <a16:creationId xmlns:a16="http://schemas.microsoft.com/office/drawing/2014/main" id="{00000000-0008-0000-1D00-0000A7000000}"/>
            </a:ext>
          </a:extLst>
        </xdr:cNvPr>
        <xdr:cNvSpPr txBox="1"/>
      </xdr:nvSpPr>
      <xdr:spPr>
        <a:xfrm>
          <a:off x="10433903" y="813447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X1096</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32</xdr:row>
      <xdr:rowOff>46227</xdr:rowOff>
    </xdr:from>
    <xdr:to>
      <xdr:col>22</xdr:col>
      <xdr:colOff>741953</xdr:colOff>
      <xdr:row>33</xdr:row>
      <xdr:rowOff>24102</xdr:rowOff>
    </xdr:to>
    <xdr:sp macro="" textlink="">
      <xdr:nvSpPr>
        <xdr:cNvPr id="168" name="テキスト ボックス 167">
          <a:extLst>
            <a:ext uri="{FF2B5EF4-FFF2-40B4-BE49-F238E27FC236}">
              <a16:creationId xmlns:a16="http://schemas.microsoft.com/office/drawing/2014/main" id="{00000000-0008-0000-1D00-0000A8000000}"/>
            </a:ext>
          </a:extLst>
        </xdr:cNvPr>
        <xdr:cNvSpPr txBox="1"/>
      </xdr:nvSpPr>
      <xdr:spPr>
        <a:xfrm>
          <a:off x="10433903" y="788530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X1097</a:t>
          </a:r>
        </a:p>
        <a:p>
          <a:pPr algn="ctr"/>
          <a:endParaRPr kumimoji="1" lang="en-US" altLang="ja-JP" sz="1100">
            <a:solidFill>
              <a:srgbClr val="0070C0"/>
            </a:solidFill>
          </a:endParaRP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18</xdr:col>
      <xdr:colOff>369455</xdr:colOff>
      <xdr:row>2</xdr:row>
      <xdr:rowOff>12700</xdr:rowOff>
    </xdr:from>
    <xdr:to>
      <xdr:col>20</xdr:col>
      <xdr:colOff>88205</xdr:colOff>
      <xdr:row>2</xdr:row>
      <xdr:rowOff>228700</xdr:rowOff>
    </xdr:to>
    <xdr:sp macro="" textlink="">
      <xdr:nvSpPr>
        <xdr:cNvPr id="187" name="テキスト ボックス 186">
          <a:extLst>
            <a:ext uri="{FF2B5EF4-FFF2-40B4-BE49-F238E27FC236}">
              <a16:creationId xmlns:a16="http://schemas.microsoft.com/office/drawing/2014/main" id="{00000000-0008-0000-1D00-0000BB000000}"/>
            </a:ext>
          </a:extLst>
        </xdr:cNvPr>
        <xdr:cNvSpPr txBox="1"/>
      </xdr:nvSpPr>
      <xdr:spPr>
        <a:xfrm>
          <a:off x="8922905" y="717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22</xdr:col>
      <xdr:colOff>178378</xdr:colOff>
      <xdr:row>2</xdr:row>
      <xdr:rowOff>0</xdr:rowOff>
    </xdr:from>
    <xdr:to>
      <xdr:col>22</xdr:col>
      <xdr:colOff>754378</xdr:colOff>
      <xdr:row>2</xdr:row>
      <xdr:rowOff>216000</xdr:rowOff>
    </xdr:to>
    <xdr:sp macro="" textlink="">
      <xdr:nvSpPr>
        <xdr:cNvPr id="188" name="テキスト ボックス 187">
          <a:extLst>
            <a:ext uri="{FF2B5EF4-FFF2-40B4-BE49-F238E27FC236}">
              <a16:creationId xmlns:a16="http://schemas.microsoft.com/office/drawing/2014/main" id="{00000000-0008-0000-1D00-0000BC000000}"/>
            </a:ext>
          </a:extLst>
        </xdr:cNvPr>
        <xdr:cNvSpPr txBox="1"/>
      </xdr:nvSpPr>
      <xdr:spPr>
        <a:xfrm>
          <a:off x="10446328" y="7048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26</xdr:col>
      <xdr:colOff>143741</xdr:colOff>
      <xdr:row>1</xdr:row>
      <xdr:rowOff>449119</xdr:rowOff>
    </xdr:from>
    <xdr:to>
      <xdr:col>27</xdr:col>
      <xdr:colOff>291116</xdr:colOff>
      <xdr:row>2</xdr:row>
      <xdr:rowOff>207919</xdr:rowOff>
    </xdr:to>
    <xdr:sp macro="" textlink="">
      <xdr:nvSpPr>
        <xdr:cNvPr id="189" name="テキスト ボックス 188">
          <a:extLst>
            <a:ext uri="{FF2B5EF4-FFF2-40B4-BE49-F238E27FC236}">
              <a16:creationId xmlns:a16="http://schemas.microsoft.com/office/drawing/2014/main" id="{00000000-0008-0000-1D00-0000BD000000}"/>
            </a:ext>
          </a:extLst>
        </xdr:cNvPr>
        <xdr:cNvSpPr txBox="1"/>
      </xdr:nvSpPr>
      <xdr:spPr>
        <a:xfrm>
          <a:off x="12507191" y="69676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341746</xdr:colOff>
      <xdr:row>2</xdr:row>
      <xdr:rowOff>39560</xdr:rowOff>
    </xdr:from>
    <xdr:to>
      <xdr:col>30</xdr:col>
      <xdr:colOff>60496</xdr:colOff>
      <xdr:row>3</xdr:row>
      <xdr:rowOff>17435</xdr:rowOff>
    </xdr:to>
    <xdr:sp macro="" textlink="">
      <xdr:nvSpPr>
        <xdr:cNvPr id="190" name="テキスト ボックス 189">
          <a:extLst>
            <a:ext uri="{FF2B5EF4-FFF2-40B4-BE49-F238E27FC236}">
              <a16:creationId xmlns:a16="http://schemas.microsoft.com/office/drawing/2014/main" id="{00000000-0008-0000-1D00-0000BE000000}"/>
            </a:ext>
          </a:extLst>
        </xdr:cNvPr>
        <xdr:cNvSpPr txBox="1"/>
      </xdr:nvSpPr>
      <xdr:spPr>
        <a:xfrm>
          <a:off x="14172046" y="74441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32</xdr:col>
      <xdr:colOff>120073</xdr:colOff>
      <xdr:row>2</xdr:row>
      <xdr:rowOff>90937</xdr:rowOff>
    </xdr:from>
    <xdr:to>
      <xdr:col>33</xdr:col>
      <xdr:colOff>267448</xdr:colOff>
      <xdr:row>3</xdr:row>
      <xdr:rowOff>68812</xdr:rowOff>
    </xdr:to>
    <xdr:sp macro="" textlink="">
      <xdr:nvSpPr>
        <xdr:cNvPr id="191" name="テキスト ボックス 190">
          <a:extLst>
            <a:ext uri="{FF2B5EF4-FFF2-40B4-BE49-F238E27FC236}">
              <a16:creationId xmlns:a16="http://schemas.microsoft.com/office/drawing/2014/main" id="{00000000-0008-0000-1D00-0000BF000000}"/>
            </a:ext>
          </a:extLst>
        </xdr:cNvPr>
        <xdr:cNvSpPr txBox="1"/>
      </xdr:nvSpPr>
      <xdr:spPr>
        <a:xfrm>
          <a:off x="15664873" y="7957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276640</xdr:colOff>
      <xdr:row>16</xdr:row>
      <xdr:rowOff>11546</xdr:rowOff>
    </xdr:from>
    <xdr:to>
      <xdr:col>29</xdr:col>
      <xdr:colOff>424015</xdr:colOff>
      <xdr:row>16</xdr:row>
      <xdr:rowOff>227546</xdr:rowOff>
    </xdr:to>
    <xdr:sp macro="" textlink="">
      <xdr:nvSpPr>
        <xdr:cNvPr id="197" name="テキスト ボックス 196">
          <a:extLst>
            <a:ext uri="{FF2B5EF4-FFF2-40B4-BE49-F238E27FC236}">
              <a16:creationId xmlns:a16="http://schemas.microsoft.com/office/drawing/2014/main" id="{00000000-0008-0000-1D00-0000C5000000}"/>
            </a:ext>
          </a:extLst>
        </xdr:cNvPr>
        <xdr:cNvSpPr txBox="1"/>
      </xdr:nvSpPr>
      <xdr:spPr>
        <a:xfrm>
          <a:off x="14106940" y="404062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latin typeface="+mn-lt"/>
              <a:ea typeface="+mn-ea"/>
              <a:cs typeface="+mn-cs"/>
            </a:rPr>
            <a:t>X1004</a:t>
          </a:r>
        </a:p>
        <a:p>
          <a:endParaRPr kumimoji="1" lang="ja-JP" altLang="en-US" sz="1100"/>
        </a:p>
      </xdr:txBody>
    </xdr:sp>
    <xdr:clientData/>
  </xdr:twoCellAnchor>
  <xdr:twoCellAnchor>
    <xdr:from>
      <xdr:col>11</xdr:col>
      <xdr:colOff>155637</xdr:colOff>
      <xdr:row>27</xdr:row>
      <xdr:rowOff>2118</xdr:rowOff>
    </xdr:from>
    <xdr:to>
      <xdr:col>11</xdr:col>
      <xdr:colOff>731637</xdr:colOff>
      <xdr:row>27</xdr:row>
      <xdr:rowOff>218118</xdr:rowOff>
    </xdr:to>
    <xdr:sp macro="" textlink="">
      <xdr:nvSpPr>
        <xdr:cNvPr id="86" name="テキスト ボックス 85">
          <a:extLst>
            <a:ext uri="{FF2B5EF4-FFF2-40B4-BE49-F238E27FC236}">
              <a16:creationId xmlns:a16="http://schemas.microsoft.com/office/drawing/2014/main" id="{00000000-0008-0000-1D00-000056000000}"/>
            </a:ext>
          </a:extLst>
        </xdr:cNvPr>
        <xdr:cNvSpPr txBox="1"/>
      </xdr:nvSpPr>
      <xdr:spPr>
        <a:xfrm>
          <a:off x="5327712" y="66505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20</xdr:col>
      <xdr:colOff>0</xdr:colOff>
      <xdr:row>5</xdr:row>
      <xdr:rowOff>139700</xdr:rowOff>
    </xdr:from>
    <xdr:to>
      <xdr:col>23</xdr:col>
      <xdr:colOff>253627</xdr:colOff>
      <xdr:row>7</xdr:row>
      <xdr:rowOff>180789</xdr:rowOff>
    </xdr:to>
    <xdr:sp macro="" textlink="">
      <xdr:nvSpPr>
        <xdr:cNvPr id="85" name="吹き出し: 角を丸めた四角形 12">
          <a:extLst>
            <a:ext uri="{FF2B5EF4-FFF2-40B4-BE49-F238E27FC236}">
              <a16:creationId xmlns:a16="http://schemas.microsoft.com/office/drawing/2014/main" id="{00000000-0008-0000-1D00-000055000000}"/>
            </a:ext>
          </a:extLst>
        </xdr:cNvPr>
        <xdr:cNvSpPr/>
      </xdr:nvSpPr>
      <xdr:spPr bwMode="auto">
        <a:xfrm>
          <a:off x="9245600" y="1511300"/>
          <a:ext cx="1910977" cy="498289"/>
        </a:xfrm>
        <a:prstGeom prst="wedgeRoundRectCallout">
          <a:avLst>
            <a:gd name="adj1" fmla="val -66939"/>
            <a:gd name="adj2" fmla="val -14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oneCellAnchor>
    <xdr:from>
      <xdr:col>20</xdr:col>
      <xdr:colOff>0</xdr:colOff>
      <xdr:row>5</xdr:row>
      <xdr:rowOff>139700</xdr:rowOff>
    </xdr:from>
    <xdr:ext cx="2035842" cy="526410"/>
    <xdr:sp macro="" textlink="">
      <xdr:nvSpPr>
        <xdr:cNvPr id="89" name="吹き出し: 角を丸めた四角形 12">
          <a:extLst>
            <a:ext uri="{FF2B5EF4-FFF2-40B4-BE49-F238E27FC236}">
              <a16:creationId xmlns:a16="http://schemas.microsoft.com/office/drawing/2014/main" id="{00000000-0008-0000-1D00-000059000000}"/>
            </a:ext>
          </a:extLst>
        </xdr:cNvPr>
        <xdr:cNvSpPr/>
      </xdr:nvSpPr>
      <xdr:spPr bwMode="auto">
        <a:xfrm>
          <a:off x="9245600" y="1511300"/>
          <a:ext cx="2033121" cy="530039"/>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twoCellAnchor>
    <xdr:from>
      <xdr:col>0</xdr:col>
      <xdr:colOff>247650</xdr:colOff>
      <xdr:row>8</xdr:row>
      <xdr:rowOff>11206</xdr:rowOff>
    </xdr:from>
    <xdr:to>
      <xdr:col>0</xdr:col>
      <xdr:colOff>823650</xdr:colOff>
      <xdr:row>8</xdr:row>
      <xdr:rowOff>227206</xdr:rowOff>
    </xdr:to>
    <xdr:sp macro="" textlink="">
      <xdr:nvSpPr>
        <xdr:cNvPr id="87" name="テキスト ボックス 86">
          <a:extLst>
            <a:ext uri="{FF2B5EF4-FFF2-40B4-BE49-F238E27FC236}">
              <a16:creationId xmlns:a16="http://schemas.microsoft.com/office/drawing/2014/main" id="{00000000-0008-0000-1D00-000057000000}"/>
            </a:ext>
          </a:extLst>
        </xdr:cNvPr>
        <xdr:cNvSpPr txBox="1"/>
      </xdr:nvSpPr>
      <xdr:spPr>
        <a:xfrm>
          <a:off x="247650" y="21448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16</xdr:col>
      <xdr:colOff>186016</xdr:colOff>
      <xdr:row>8</xdr:row>
      <xdr:rowOff>17930</xdr:rowOff>
    </xdr:from>
    <xdr:to>
      <xdr:col>17</xdr:col>
      <xdr:colOff>333391</xdr:colOff>
      <xdr:row>8</xdr:row>
      <xdr:rowOff>233930</xdr:rowOff>
    </xdr:to>
    <xdr:sp macro="" textlink="">
      <xdr:nvSpPr>
        <xdr:cNvPr id="88" name="テキスト ボックス 87">
          <a:extLst>
            <a:ext uri="{FF2B5EF4-FFF2-40B4-BE49-F238E27FC236}">
              <a16:creationId xmlns:a16="http://schemas.microsoft.com/office/drawing/2014/main" id="{00000000-0008-0000-1D00-000058000000}"/>
            </a:ext>
          </a:extLst>
        </xdr:cNvPr>
        <xdr:cNvSpPr txBox="1"/>
      </xdr:nvSpPr>
      <xdr:spPr>
        <a:xfrm>
          <a:off x="7882216" y="215153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3</xdr:col>
      <xdr:colOff>194226</xdr:colOff>
      <xdr:row>17</xdr:row>
      <xdr:rowOff>214923</xdr:rowOff>
    </xdr:from>
    <xdr:to>
      <xdr:col>5</xdr:col>
      <xdr:colOff>422579</xdr:colOff>
      <xdr:row>18</xdr:row>
      <xdr:rowOff>207157</xdr:rowOff>
    </xdr:to>
    <xdr:sp macro="" textlink="">
      <xdr:nvSpPr>
        <xdr:cNvPr id="90" name="テキスト ボックス 89">
          <a:extLst>
            <a:ext uri="{FF2B5EF4-FFF2-40B4-BE49-F238E27FC236}">
              <a16:creationId xmlns:a16="http://schemas.microsoft.com/office/drawing/2014/main" id="{00000000-0008-0000-1D00-00005A000000}"/>
            </a:ext>
          </a:extLst>
        </xdr:cNvPr>
        <xdr:cNvSpPr txBox="1"/>
      </xdr:nvSpPr>
      <xdr:spPr>
        <a:xfrm>
          <a:off x="1825688" y="4342423"/>
          <a:ext cx="1078276" cy="221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27</xdr:col>
      <xdr:colOff>496260</xdr:colOff>
      <xdr:row>28</xdr:row>
      <xdr:rowOff>75771</xdr:rowOff>
    </xdr:from>
    <xdr:to>
      <xdr:col>32</xdr:col>
      <xdr:colOff>97118</xdr:colOff>
      <xdr:row>31</xdr:row>
      <xdr:rowOff>6858</xdr:rowOff>
    </xdr:to>
    <xdr:sp macro="" textlink="">
      <xdr:nvSpPr>
        <xdr:cNvPr id="3" name="吹き出し: 角を丸めた四角形 13">
          <a:extLst>
            <a:ext uri="{FF2B5EF4-FFF2-40B4-BE49-F238E27FC236}">
              <a16:creationId xmlns:a16="http://schemas.microsoft.com/office/drawing/2014/main" id="{00000000-0008-0000-1D00-000003000000}"/>
            </a:ext>
          </a:extLst>
        </xdr:cNvPr>
        <xdr:cNvSpPr/>
      </xdr:nvSpPr>
      <xdr:spPr bwMode="auto">
        <a:xfrm>
          <a:off x="13211201" y="6776889"/>
          <a:ext cx="2342564" cy="625851"/>
        </a:xfrm>
        <a:prstGeom prst="wedgeRoundRectCallout">
          <a:avLst>
            <a:gd name="adj1" fmla="val 17264"/>
            <a:gd name="adj2" fmla="val 104779"/>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・④⑤の吹き出し位置・内容の変更</a:t>
          </a:r>
          <a:endParaRPr lang="en-US" altLang="ja-JP" sz="1100">
            <a:solidFill>
              <a:sysClr val="windowText" lastClr="000000"/>
            </a:solidFill>
            <a:effectLst/>
            <a:latin typeface="+mn-lt"/>
            <a:ea typeface="+mn-ea"/>
            <a:cs typeface="+mn-cs"/>
          </a:endParaRPr>
        </a:p>
      </xdr:txBody>
    </xdr:sp>
    <xdr:clientData/>
  </xdr:twoCellAnchor>
  <xdr:twoCellAnchor>
    <xdr:from>
      <xdr:col>27</xdr:col>
      <xdr:colOff>492527</xdr:colOff>
      <xdr:row>28</xdr:row>
      <xdr:rowOff>75771</xdr:rowOff>
    </xdr:from>
    <xdr:to>
      <xdr:col>32</xdr:col>
      <xdr:colOff>93385</xdr:colOff>
      <xdr:row>31</xdr:row>
      <xdr:rowOff>6858</xdr:rowOff>
    </xdr:to>
    <xdr:sp macro="" textlink="">
      <xdr:nvSpPr>
        <xdr:cNvPr id="4" name="吹き出し: 角を丸めた四角形 13">
          <a:extLst>
            <a:ext uri="{FF2B5EF4-FFF2-40B4-BE49-F238E27FC236}">
              <a16:creationId xmlns:a16="http://schemas.microsoft.com/office/drawing/2014/main" id="{00000000-0008-0000-1D00-000004000000}"/>
            </a:ext>
          </a:extLst>
        </xdr:cNvPr>
        <xdr:cNvSpPr/>
      </xdr:nvSpPr>
      <xdr:spPr bwMode="auto">
        <a:xfrm>
          <a:off x="13207468" y="6776889"/>
          <a:ext cx="2342564" cy="625851"/>
        </a:xfrm>
        <a:prstGeom prst="wedgeRoundRectCallout">
          <a:avLst>
            <a:gd name="adj1" fmla="val 14357"/>
            <a:gd name="adj2" fmla="val -107159"/>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・④⑤の吹き出し位置・内容の変更</a:t>
          </a:r>
          <a:endParaRPr lang="en-US" altLang="ja-JP" sz="1100">
            <a:solidFill>
              <a:sysClr val="windowText" lastClr="000000"/>
            </a:solidFill>
            <a:effectLst/>
            <a:latin typeface="+mn-lt"/>
            <a:ea typeface="+mn-ea"/>
            <a:cs typeface="+mn-cs"/>
          </a:endParaRPr>
        </a:p>
      </xdr:txBody>
    </xdr:sp>
    <xdr:clientData/>
  </xdr:twoCellAnchor>
  <xdr:twoCellAnchor>
    <xdr:from>
      <xdr:col>30</xdr:col>
      <xdr:colOff>37353</xdr:colOff>
      <xdr:row>10</xdr:row>
      <xdr:rowOff>14941</xdr:rowOff>
    </xdr:from>
    <xdr:to>
      <xdr:col>34</xdr:col>
      <xdr:colOff>170888</xdr:colOff>
      <xdr:row>15</xdr:row>
      <xdr:rowOff>29884</xdr:rowOff>
    </xdr:to>
    <xdr:sp macro="" textlink="">
      <xdr:nvSpPr>
        <xdr:cNvPr id="6" name="吹き出し: 角を丸めた四角形 15">
          <a:extLst>
            <a:ext uri="{FF2B5EF4-FFF2-40B4-BE49-F238E27FC236}">
              <a16:creationId xmlns:a16="http://schemas.microsoft.com/office/drawing/2014/main" id="{00000000-0008-0000-1D00-000006000000}"/>
            </a:ext>
          </a:extLst>
        </xdr:cNvPr>
        <xdr:cNvSpPr/>
      </xdr:nvSpPr>
      <xdr:spPr bwMode="auto">
        <a:xfrm>
          <a:off x="14642353" y="2547470"/>
          <a:ext cx="1836829" cy="1172885"/>
        </a:xfrm>
        <a:prstGeom prst="wedgeRoundRectCallout">
          <a:avLst>
            <a:gd name="adj1" fmla="val -39994"/>
            <a:gd name="adj2" fmla="val 8163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twoCellAnchor>
    <xdr:from>
      <xdr:col>30</xdr:col>
      <xdr:colOff>32871</xdr:colOff>
      <xdr:row>10</xdr:row>
      <xdr:rowOff>10461</xdr:rowOff>
    </xdr:from>
    <xdr:to>
      <xdr:col>34</xdr:col>
      <xdr:colOff>166406</xdr:colOff>
      <xdr:row>15</xdr:row>
      <xdr:rowOff>25404</xdr:rowOff>
    </xdr:to>
    <xdr:sp macro="" textlink="">
      <xdr:nvSpPr>
        <xdr:cNvPr id="7" name="吹き出し: 角を丸めた四角形 15">
          <a:extLst>
            <a:ext uri="{FF2B5EF4-FFF2-40B4-BE49-F238E27FC236}">
              <a16:creationId xmlns:a16="http://schemas.microsoft.com/office/drawing/2014/main" id="{00000000-0008-0000-1D00-000007000000}"/>
            </a:ext>
          </a:extLst>
        </xdr:cNvPr>
        <xdr:cNvSpPr/>
      </xdr:nvSpPr>
      <xdr:spPr bwMode="auto">
        <a:xfrm>
          <a:off x="14637871" y="2542990"/>
          <a:ext cx="1836829" cy="1172885"/>
        </a:xfrm>
        <a:prstGeom prst="wedgeRoundRectCallout">
          <a:avLst>
            <a:gd name="adj1" fmla="val -211626"/>
            <a:gd name="adj2" fmla="val 7844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oneCellAnchor>
    <xdr:from>
      <xdr:col>27</xdr:col>
      <xdr:colOff>605118</xdr:colOff>
      <xdr:row>22</xdr:row>
      <xdr:rowOff>32280</xdr:rowOff>
    </xdr:from>
    <xdr:ext cx="1838697" cy="1044825"/>
    <xdr:sp macro="" textlink="">
      <xdr:nvSpPr>
        <xdr:cNvPr id="8" name="吹き出し: 角を丸めた四角形 15">
          <a:extLst>
            <a:ext uri="{FF2B5EF4-FFF2-40B4-BE49-F238E27FC236}">
              <a16:creationId xmlns:a16="http://schemas.microsoft.com/office/drawing/2014/main" id="{00000000-0008-0000-1D00-000008000000}"/>
            </a:ext>
          </a:extLst>
        </xdr:cNvPr>
        <xdr:cNvSpPr/>
      </xdr:nvSpPr>
      <xdr:spPr bwMode="auto">
        <a:xfrm>
          <a:off x="13320059" y="5343868"/>
          <a:ext cx="1838697" cy="1044825"/>
        </a:xfrm>
        <a:prstGeom prst="wedgeRoundRectCallout">
          <a:avLst>
            <a:gd name="adj1" fmla="val -69427"/>
            <a:gd name="adj2" fmla="val 8944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oneCellAnchor>
  <xdr:oneCellAnchor>
    <xdr:from>
      <xdr:col>27</xdr:col>
      <xdr:colOff>611468</xdr:colOff>
      <xdr:row>21</xdr:row>
      <xdr:rowOff>134461</xdr:rowOff>
    </xdr:from>
    <xdr:ext cx="1838697" cy="1189163"/>
    <xdr:sp macro="" textlink="">
      <xdr:nvSpPr>
        <xdr:cNvPr id="9" name="吹き出し: 角を丸めた四角形 15">
          <a:extLst>
            <a:ext uri="{FF2B5EF4-FFF2-40B4-BE49-F238E27FC236}">
              <a16:creationId xmlns:a16="http://schemas.microsoft.com/office/drawing/2014/main" id="{00000000-0008-0000-1D00-000009000000}"/>
            </a:ext>
          </a:extLst>
        </xdr:cNvPr>
        <xdr:cNvSpPr/>
      </xdr:nvSpPr>
      <xdr:spPr bwMode="auto">
        <a:xfrm>
          <a:off x="13326409" y="5214461"/>
          <a:ext cx="1838697" cy="1189163"/>
        </a:xfrm>
        <a:prstGeom prst="wedgeRoundRectCallout">
          <a:avLst>
            <a:gd name="adj1" fmla="val -63921"/>
            <a:gd name="adj2" fmla="val 2512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noAutofit/>
        </a:bodyPr>
        <a:lstStyle/>
        <a:p>
          <a:pPr lvl="0"/>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課税資産の譲渡等の税抜価額又は税込価額を税率ごとに区分して合計した金額及び適用税率</a:t>
          </a:r>
          <a:endParaRPr lang="en-US" altLang="ja-JP" sz="1100">
            <a:solidFill>
              <a:srgbClr val="FF0000"/>
            </a:solidFill>
            <a:effectLst/>
            <a:latin typeface="+mn-lt"/>
            <a:ea typeface="+mn-ea"/>
            <a:cs typeface="+mn-cs"/>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20</xdr:col>
      <xdr:colOff>11579</xdr:colOff>
      <xdr:row>5</xdr:row>
      <xdr:rowOff>187511</xdr:rowOff>
    </xdr:from>
    <xdr:to>
      <xdr:col>23</xdr:col>
      <xdr:colOff>265206</xdr:colOff>
      <xdr:row>8</xdr:row>
      <xdr:rowOff>0</xdr:rowOff>
    </xdr:to>
    <xdr:sp macro="" textlink="">
      <xdr:nvSpPr>
        <xdr:cNvPr id="16" name="吹き出し: 角を丸めた四角形 12">
          <a:extLst>
            <a:ext uri="{FF2B5EF4-FFF2-40B4-BE49-F238E27FC236}">
              <a16:creationId xmlns:a16="http://schemas.microsoft.com/office/drawing/2014/main" id="{00000000-0008-0000-1E00-000010000000}"/>
            </a:ext>
          </a:extLst>
        </xdr:cNvPr>
        <xdr:cNvSpPr/>
      </xdr:nvSpPr>
      <xdr:spPr bwMode="auto">
        <a:xfrm>
          <a:off x="9263529" y="1559111"/>
          <a:ext cx="1910977" cy="498289"/>
        </a:xfrm>
        <a:prstGeom prst="wedgeRoundRectCallout">
          <a:avLst>
            <a:gd name="adj1" fmla="val -66939"/>
            <a:gd name="adj2" fmla="val -14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oneCellAnchor>
    <xdr:from>
      <xdr:col>5</xdr:col>
      <xdr:colOff>164353</xdr:colOff>
      <xdr:row>6</xdr:row>
      <xdr:rowOff>10779</xdr:rowOff>
    </xdr:from>
    <xdr:ext cx="2974788" cy="261206"/>
    <xdr:sp macro="" textlink="">
      <xdr:nvSpPr>
        <xdr:cNvPr id="19" name="吹き出し: 角を丸めた四角形 17">
          <a:extLst>
            <a:ext uri="{FF2B5EF4-FFF2-40B4-BE49-F238E27FC236}">
              <a16:creationId xmlns:a16="http://schemas.microsoft.com/office/drawing/2014/main" id="{00000000-0008-0000-1E00-000013000000}"/>
            </a:ext>
          </a:extLst>
        </xdr:cNvPr>
        <xdr:cNvSpPr/>
      </xdr:nvSpPr>
      <xdr:spPr bwMode="auto">
        <a:xfrm>
          <a:off x="2652059" y="1616955"/>
          <a:ext cx="2974788" cy="261206"/>
        </a:xfrm>
        <a:prstGeom prst="wedgeRoundRectCallout">
          <a:avLst>
            <a:gd name="adj1" fmla="val -57505"/>
            <a:gd name="adj2" fmla="val 1333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lvl="0" indent="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27</xdr:col>
      <xdr:colOff>649942</xdr:colOff>
      <xdr:row>0</xdr:row>
      <xdr:rowOff>82176</xdr:rowOff>
    </xdr:from>
    <xdr:ext cx="3299243" cy="765735"/>
    <xdr:sp macro="" textlink="">
      <xdr:nvSpPr>
        <xdr:cNvPr id="29" name="四角形: 角を丸くする 11">
          <a:extLst>
            <a:ext uri="{FF2B5EF4-FFF2-40B4-BE49-F238E27FC236}">
              <a16:creationId xmlns:a16="http://schemas.microsoft.com/office/drawing/2014/main" id="{00000000-0008-0000-1E00-00001D000000}"/>
            </a:ext>
          </a:extLst>
        </xdr:cNvPr>
        <xdr:cNvSpPr/>
      </xdr:nvSpPr>
      <xdr:spPr>
        <a:xfrm>
          <a:off x="12909177" y="82176"/>
          <a:ext cx="3299244" cy="765735"/>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oneCellAnchor>
    <xdr:from>
      <xdr:col>28</xdr:col>
      <xdr:colOff>424233</xdr:colOff>
      <xdr:row>5</xdr:row>
      <xdr:rowOff>93521</xdr:rowOff>
    </xdr:from>
    <xdr:ext cx="907677" cy="261206"/>
    <xdr:sp macro="" textlink="">
      <xdr:nvSpPr>
        <xdr:cNvPr id="30" name="吹き出し: 角を丸めた四角形 13">
          <a:extLst>
            <a:ext uri="{FF2B5EF4-FFF2-40B4-BE49-F238E27FC236}">
              <a16:creationId xmlns:a16="http://schemas.microsoft.com/office/drawing/2014/main" id="{00000000-0008-0000-1E00-00001E000000}"/>
            </a:ext>
          </a:extLst>
        </xdr:cNvPr>
        <xdr:cNvSpPr/>
      </xdr:nvSpPr>
      <xdr:spPr bwMode="auto">
        <a:xfrm>
          <a:off x="14080468" y="1468109"/>
          <a:ext cx="907677" cy="261206"/>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27</xdr:col>
      <xdr:colOff>62380</xdr:colOff>
      <xdr:row>35</xdr:row>
      <xdr:rowOff>176198</xdr:rowOff>
    </xdr:from>
    <xdr:ext cx="2687170" cy="522413"/>
    <xdr:sp macro="" textlink="">
      <xdr:nvSpPr>
        <xdr:cNvPr id="32" name="吹き出し: 角を丸めた四角形 31">
          <a:extLst>
            <a:ext uri="{FF2B5EF4-FFF2-40B4-BE49-F238E27FC236}">
              <a16:creationId xmlns:a16="http://schemas.microsoft.com/office/drawing/2014/main" id="{00000000-0008-0000-1E00-000020000000}"/>
            </a:ext>
          </a:extLst>
        </xdr:cNvPr>
        <xdr:cNvSpPr/>
      </xdr:nvSpPr>
      <xdr:spPr bwMode="auto">
        <a:xfrm>
          <a:off x="12768730" y="8405798"/>
          <a:ext cx="2687170" cy="522413"/>
        </a:xfrm>
        <a:prstGeom prst="wedgeRoundRectCallout">
          <a:avLst>
            <a:gd name="adj1" fmla="val -60483"/>
            <a:gd name="adj2" fmla="val -9906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eaLnBrk="1" fontAlgn="auto" latinLnBrk="0" hangingPunct="1"/>
          <a:r>
            <a:rPr lang="ja-JP" altLang="ja-JP" sz="1100">
              <a:solidFill>
                <a:srgbClr val="FF0000"/>
              </a:solidFill>
              <a:effectLst/>
              <a:latin typeface="+mn-lt"/>
              <a:ea typeface="+mn-ea"/>
              <a:cs typeface="+mn-cs"/>
            </a:rPr>
            <a:t>⑤税率ごとに区分した</a:t>
          </a:r>
          <a:r>
            <a:rPr lang="en-US" altLang="ja-JP" sz="1100">
              <a:solidFill>
                <a:srgbClr val="FF0000"/>
              </a:solidFill>
              <a:effectLst/>
              <a:latin typeface="+mn-lt"/>
              <a:ea typeface="+mn-ea"/>
              <a:cs typeface="+mn-cs"/>
            </a:rPr>
            <a:t>CI-NET</a:t>
          </a:r>
          <a:r>
            <a:rPr lang="ja-JP" altLang="ja-JP" sz="1100">
              <a:solidFill>
                <a:srgbClr val="FF0000"/>
              </a:solidFill>
              <a:effectLst/>
              <a:latin typeface="+mn-lt"/>
              <a:ea typeface="+mn-ea"/>
              <a:cs typeface="+mn-cs"/>
            </a:rPr>
            <a:t>データ項目</a:t>
          </a:r>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累積額</a:t>
          </a:r>
          <a:r>
            <a:rPr lang="en-US" altLang="ja-JP" sz="1100">
              <a:solidFill>
                <a:srgbClr val="FF0000"/>
              </a:solidFill>
              <a:effectLst/>
              <a:latin typeface="+mn-lt"/>
              <a:ea typeface="+mn-ea"/>
              <a:cs typeface="+mn-cs"/>
            </a:rPr>
            <a:t>｣</a:t>
          </a:r>
          <a:endParaRPr lang="ja-JP" altLang="ja-JP">
            <a:solidFill>
              <a:srgbClr val="FF0000"/>
            </a:solidFill>
            <a:effectLst/>
          </a:endParaRPr>
        </a:p>
      </xdr:txBody>
    </xdr:sp>
    <xdr:clientData/>
  </xdr:oneCellAnchor>
  <xdr:twoCellAnchor>
    <xdr:from>
      <xdr:col>0</xdr:col>
      <xdr:colOff>412750</xdr:colOff>
      <xdr:row>35</xdr:row>
      <xdr:rowOff>94825</xdr:rowOff>
    </xdr:from>
    <xdr:to>
      <xdr:col>19</xdr:col>
      <xdr:colOff>396902</xdr:colOff>
      <xdr:row>44</xdr:row>
      <xdr:rowOff>3789</xdr:rowOff>
    </xdr:to>
    <xdr:sp macro="" textlink="">
      <xdr:nvSpPr>
        <xdr:cNvPr id="18" name="吹き出し: 角を丸めた四角形 15">
          <a:extLst>
            <a:ext uri="{FF2B5EF4-FFF2-40B4-BE49-F238E27FC236}">
              <a16:creationId xmlns:a16="http://schemas.microsoft.com/office/drawing/2014/main" id="{00000000-0008-0000-1E00-000012000000}"/>
            </a:ext>
          </a:extLst>
        </xdr:cNvPr>
        <xdr:cNvSpPr/>
      </xdr:nvSpPr>
      <xdr:spPr bwMode="auto">
        <a:xfrm>
          <a:off x="412750" y="8095825"/>
          <a:ext cx="8448702" cy="1966364"/>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lvl="0"/>
          <a:r>
            <a:rPr lang="ja-JP" altLang="en-US" sz="1100">
              <a:solidFill>
                <a:sysClr val="windowText" lastClr="000000"/>
              </a:solidFill>
              <a:effectLst/>
              <a:latin typeface="+mn-lt"/>
              <a:ea typeface="+mn-ea"/>
              <a:cs typeface="+mn-cs"/>
            </a:rPr>
            <a:t>左記</a:t>
          </a:r>
          <a:r>
            <a:rPr lang="ja-JP" altLang="ja-JP" sz="1100">
              <a:effectLst/>
              <a:latin typeface="+mn-lt"/>
              <a:ea typeface="+mn-ea"/>
              <a:cs typeface="+mn-cs"/>
            </a:rPr>
            <a:t>は④⑤の補足である。左記</a:t>
          </a:r>
          <a:r>
            <a:rPr lang="ja-JP" altLang="en-US" sz="1100">
              <a:solidFill>
                <a:sysClr val="windowText" lastClr="000000"/>
              </a:solidFill>
              <a:effectLst/>
              <a:latin typeface="+mn-lt"/>
              <a:ea typeface="+mn-ea"/>
              <a:cs typeface="+mn-cs"/>
            </a:rPr>
            <a:t>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ja-JP" altLang="en-US" sz="1100">
              <a:effectLst/>
              <a:latin typeface="+mn-lt"/>
              <a:ea typeface="+mn-ea"/>
              <a:cs typeface="+mn-cs"/>
            </a:rPr>
            <a:t>（</a:t>
          </a:r>
          <a:r>
            <a:rPr lang="en-US" altLang="ja-JP" sz="1100">
              <a:effectLst/>
              <a:latin typeface="+mn-lt"/>
              <a:ea typeface="+mn-ea"/>
              <a:cs typeface="+mn-cs"/>
            </a:rPr>
            <a:t>X57</a:t>
          </a:r>
          <a:r>
            <a:rPr lang="ja-JP" altLang="en-US"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twoCellAnchor>
  <xdr:twoCellAnchor>
    <xdr:from>
      <xdr:col>5</xdr:col>
      <xdr:colOff>83854</xdr:colOff>
      <xdr:row>32</xdr:row>
      <xdr:rowOff>226734</xdr:rowOff>
    </xdr:from>
    <xdr:to>
      <xdr:col>10</xdr:col>
      <xdr:colOff>382601</xdr:colOff>
      <xdr:row>35</xdr:row>
      <xdr:rowOff>94825</xdr:rowOff>
    </xdr:to>
    <xdr:cxnSp macro="">
      <xdr:nvCxnSpPr>
        <xdr:cNvPr id="20" name="直線矢印コネクタ 19">
          <a:extLst>
            <a:ext uri="{FF2B5EF4-FFF2-40B4-BE49-F238E27FC236}">
              <a16:creationId xmlns:a16="http://schemas.microsoft.com/office/drawing/2014/main" id="{00000000-0008-0000-1E00-000014000000}"/>
            </a:ext>
          </a:extLst>
        </xdr:cNvPr>
        <xdr:cNvCxnSpPr>
          <a:cxnSpLocks/>
          <a:stCxn id="18" idx="0"/>
          <a:endCxn id="23" idx="2"/>
        </xdr:cNvCxnSpPr>
      </xdr:nvCxnSpPr>
      <xdr:spPr>
        <a:xfrm flipH="1" flipV="1">
          <a:off x="2211104" y="7541934"/>
          <a:ext cx="2425997" cy="5538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425023</xdr:colOff>
      <xdr:row>30</xdr:row>
      <xdr:rowOff>30791</xdr:rowOff>
    </xdr:from>
    <xdr:to>
      <xdr:col>9</xdr:col>
      <xdr:colOff>168134</xdr:colOff>
      <xdr:row>32</xdr:row>
      <xdr:rowOff>226734</xdr:rowOff>
    </xdr:to>
    <xdr:sp macro="" textlink="">
      <xdr:nvSpPr>
        <xdr:cNvPr id="23" name="吹き出し: 角を丸めた四角形 4">
          <a:extLst>
            <a:ext uri="{FF2B5EF4-FFF2-40B4-BE49-F238E27FC236}">
              <a16:creationId xmlns:a16="http://schemas.microsoft.com/office/drawing/2014/main" id="{00000000-0008-0000-1E00-000017000000}"/>
            </a:ext>
          </a:extLst>
        </xdr:cNvPr>
        <xdr:cNvSpPr/>
      </xdr:nvSpPr>
      <xdr:spPr bwMode="auto">
        <a:xfrm>
          <a:off x="425023" y="6888791"/>
          <a:ext cx="3572161" cy="653143"/>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r>
            <a:rPr kumimoji="1" lang="ja-JP" altLang="ja-JP" sz="1100">
              <a:effectLst/>
              <a:latin typeface="+mn-lt"/>
              <a:ea typeface="+mn-ea"/>
              <a:cs typeface="+mn-cs"/>
            </a:rPr>
            <a:t>取引内容は別紙、内訳明細書に記載。単一の税率で</a:t>
          </a:r>
          <a:r>
            <a:rPr kumimoji="1" lang="en-US" altLang="ja-JP" sz="1100">
              <a:effectLst/>
              <a:latin typeface="+mn-lt"/>
              <a:ea typeface="+mn-ea"/>
              <a:cs typeface="+mn-cs"/>
            </a:rPr>
            <a:t>｢</a:t>
          </a:r>
          <a:r>
            <a:rPr kumimoji="1" lang="ja-JP" altLang="ja-JP" sz="1100">
              <a:effectLst/>
              <a:latin typeface="+mn-lt"/>
              <a:ea typeface="+mn-ea"/>
              <a:cs typeface="+mn-cs"/>
            </a:rPr>
            <a:t>課税分類コード</a:t>
          </a:r>
          <a:r>
            <a:rPr kumimoji="1" lang="en-US" altLang="ja-JP" sz="1100">
              <a:effectLst/>
              <a:latin typeface="+mn-lt"/>
              <a:ea typeface="+mn-ea"/>
              <a:cs typeface="+mn-cs"/>
            </a:rPr>
            <a:t>｣</a:t>
          </a:r>
          <a:r>
            <a:rPr kumimoji="1" lang="ja-JP" altLang="ja-JP" sz="1100">
              <a:effectLst/>
              <a:latin typeface="+mn-lt"/>
              <a:ea typeface="+mn-ea"/>
              <a:cs typeface="+mn-cs"/>
            </a:rPr>
            <a:t>「消費税率」に従う。</a:t>
          </a:r>
          <a:endParaRPr lang="ja-JP" altLang="ja-JP">
            <a:effectLst/>
          </a:endParaRPr>
        </a:p>
      </xdr:txBody>
    </xdr:sp>
    <xdr:clientData/>
  </xdr:twoCellAnchor>
  <xdr:oneCellAnchor>
    <xdr:from>
      <xdr:col>9</xdr:col>
      <xdr:colOff>241086</xdr:colOff>
      <xdr:row>30</xdr:row>
      <xdr:rowOff>93273</xdr:rowOff>
    </xdr:from>
    <xdr:ext cx="1970208" cy="522413"/>
    <xdr:sp macro="" textlink="">
      <xdr:nvSpPr>
        <xdr:cNvPr id="21" name="吹き出し: 角を丸めた四角形 20">
          <a:extLst>
            <a:ext uri="{FF2B5EF4-FFF2-40B4-BE49-F238E27FC236}">
              <a16:creationId xmlns:a16="http://schemas.microsoft.com/office/drawing/2014/main" id="{00000000-0008-0000-1E00-000015000000}"/>
            </a:ext>
          </a:extLst>
        </xdr:cNvPr>
        <xdr:cNvSpPr/>
      </xdr:nvSpPr>
      <xdr:spPr bwMode="auto">
        <a:xfrm>
          <a:off x="4432086" y="7257567"/>
          <a:ext cx="1970208" cy="522413"/>
        </a:xfrm>
        <a:prstGeom prst="wedgeRoundRectCallout">
          <a:avLst>
            <a:gd name="adj1" fmla="val -40536"/>
            <a:gd name="adj2" fmla="val -1159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ja-JP" sz="1100">
              <a:solidFill>
                <a:srgbClr val="FF0000"/>
              </a:solidFill>
              <a:effectLst/>
              <a:latin typeface="+mn-lt"/>
              <a:ea typeface="+mn-ea"/>
              <a:cs typeface="+mn-cs"/>
            </a:rPr>
            <a:t>③取引内容（軽減税率の対象品目がある場合、その旨）</a:t>
          </a:r>
        </a:p>
      </xdr:txBody>
    </xdr:sp>
    <xdr:clientData/>
  </xdr:oneCellAnchor>
  <xdr:twoCellAnchor>
    <xdr:from>
      <xdr:col>1</xdr:col>
      <xdr:colOff>368300</xdr:colOff>
      <xdr:row>2</xdr:row>
      <xdr:rowOff>6350</xdr:rowOff>
    </xdr:from>
    <xdr:to>
      <xdr:col>3</xdr:col>
      <xdr:colOff>87050</xdr:colOff>
      <xdr:row>2</xdr:row>
      <xdr:rowOff>222350</xdr:rowOff>
    </xdr:to>
    <xdr:sp macro="" textlink="">
      <xdr:nvSpPr>
        <xdr:cNvPr id="22" name="テキスト ボックス 21">
          <a:extLst>
            <a:ext uri="{FF2B5EF4-FFF2-40B4-BE49-F238E27FC236}">
              <a16:creationId xmlns:a16="http://schemas.microsoft.com/office/drawing/2014/main" id="{00000000-0008-0000-1E00-000016000000}"/>
            </a:ext>
          </a:extLst>
        </xdr:cNvPr>
        <xdr:cNvSpPr txBox="1"/>
      </xdr:nvSpPr>
      <xdr:spPr>
        <a:xfrm>
          <a:off x="1254125" y="7016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4</xdr:col>
      <xdr:colOff>387350</xdr:colOff>
      <xdr:row>2</xdr:row>
      <xdr:rowOff>25400</xdr:rowOff>
    </xdr:from>
    <xdr:to>
      <xdr:col>6</xdr:col>
      <xdr:colOff>106100</xdr:colOff>
      <xdr:row>3</xdr:row>
      <xdr:rowOff>3275</xdr:rowOff>
    </xdr:to>
    <xdr:sp macro="" textlink="">
      <xdr:nvSpPr>
        <xdr:cNvPr id="25" name="テキスト ボックス 24">
          <a:extLst>
            <a:ext uri="{FF2B5EF4-FFF2-40B4-BE49-F238E27FC236}">
              <a16:creationId xmlns:a16="http://schemas.microsoft.com/office/drawing/2014/main" id="{00000000-0008-0000-1E00-000019000000}"/>
            </a:ext>
          </a:extLst>
        </xdr:cNvPr>
        <xdr:cNvSpPr txBox="1"/>
      </xdr:nvSpPr>
      <xdr:spPr>
        <a:xfrm>
          <a:off x="2559050"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7</xdr:col>
      <xdr:colOff>184149</xdr:colOff>
      <xdr:row>2</xdr:row>
      <xdr:rowOff>25400</xdr:rowOff>
    </xdr:from>
    <xdr:to>
      <xdr:col>8</xdr:col>
      <xdr:colOff>331524</xdr:colOff>
      <xdr:row>3</xdr:row>
      <xdr:rowOff>3275</xdr:rowOff>
    </xdr:to>
    <xdr:sp macro="" textlink="">
      <xdr:nvSpPr>
        <xdr:cNvPr id="26" name="テキスト ボックス 25">
          <a:extLst>
            <a:ext uri="{FF2B5EF4-FFF2-40B4-BE49-F238E27FC236}">
              <a16:creationId xmlns:a16="http://schemas.microsoft.com/office/drawing/2014/main" id="{00000000-0008-0000-1E00-00001A000000}"/>
            </a:ext>
          </a:extLst>
        </xdr:cNvPr>
        <xdr:cNvSpPr txBox="1"/>
      </xdr:nvSpPr>
      <xdr:spPr>
        <a:xfrm>
          <a:off x="3641724"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10</xdr:col>
      <xdr:colOff>355600</xdr:colOff>
      <xdr:row>2</xdr:row>
      <xdr:rowOff>25400</xdr:rowOff>
    </xdr:from>
    <xdr:to>
      <xdr:col>11</xdr:col>
      <xdr:colOff>502975</xdr:colOff>
      <xdr:row>3</xdr:row>
      <xdr:rowOff>3275</xdr:rowOff>
    </xdr:to>
    <xdr:sp macro="" textlink="">
      <xdr:nvSpPr>
        <xdr:cNvPr id="27" name="テキスト ボックス 26">
          <a:extLst>
            <a:ext uri="{FF2B5EF4-FFF2-40B4-BE49-F238E27FC236}">
              <a16:creationId xmlns:a16="http://schemas.microsoft.com/office/drawing/2014/main" id="{00000000-0008-0000-1E00-00001B000000}"/>
            </a:ext>
          </a:extLst>
        </xdr:cNvPr>
        <xdr:cNvSpPr txBox="1"/>
      </xdr:nvSpPr>
      <xdr:spPr>
        <a:xfrm>
          <a:off x="5099050"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196850</xdr:colOff>
      <xdr:row>2</xdr:row>
      <xdr:rowOff>6350</xdr:rowOff>
    </xdr:from>
    <xdr:to>
      <xdr:col>14</xdr:col>
      <xdr:colOff>344225</xdr:colOff>
      <xdr:row>2</xdr:row>
      <xdr:rowOff>222350</xdr:rowOff>
    </xdr:to>
    <xdr:sp macro="" textlink="">
      <xdr:nvSpPr>
        <xdr:cNvPr id="28" name="テキスト ボックス 27">
          <a:extLst>
            <a:ext uri="{FF2B5EF4-FFF2-40B4-BE49-F238E27FC236}">
              <a16:creationId xmlns:a16="http://schemas.microsoft.com/office/drawing/2014/main" id="{00000000-0008-0000-1E00-00001C000000}"/>
            </a:ext>
          </a:extLst>
        </xdr:cNvPr>
        <xdr:cNvSpPr txBox="1"/>
      </xdr:nvSpPr>
      <xdr:spPr>
        <a:xfrm>
          <a:off x="6607175" y="7016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0</xdr:col>
      <xdr:colOff>19050</xdr:colOff>
      <xdr:row>9</xdr:row>
      <xdr:rowOff>19050</xdr:rowOff>
    </xdr:from>
    <xdr:to>
      <xdr:col>0</xdr:col>
      <xdr:colOff>811050</xdr:colOff>
      <xdr:row>9</xdr:row>
      <xdr:rowOff>235050</xdr:rowOff>
    </xdr:to>
    <xdr:sp macro="" textlink="">
      <xdr:nvSpPr>
        <xdr:cNvPr id="31" name="テキスト ボックス 30">
          <a:extLst>
            <a:ext uri="{FF2B5EF4-FFF2-40B4-BE49-F238E27FC236}">
              <a16:creationId xmlns:a16="http://schemas.microsoft.com/office/drawing/2014/main" id="{00000000-0008-0000-1E00-00001F000000}"/>
            </a:ext>
          </a:extLst>
        </xdr:cNvPr>
        <xdr:cNvSpPr txBox="1"/>
      </xdr:nvSpPr>
      <xdr:spPr>
        <a:xfrm>
          <a:off x="19050" y="2381250"/>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endParaRPr kumimoji="1" lang="ja-JP" altLang="en-US" sz="1100">
            <a:solidFill>
              <a:srgbClr val="0070C0"/>
            </a:solidFill>
          </a:endParaRPr>
        </a:p>
      </xdr:txBody>
    </xdr:sp>
    <xdr:clientData/>
  </xdr:twoCellAnchor>
  <xdr:twoCellAnchor>
    <xdr:from>
      <xdr:col>0</xdr:col>
      <xdr:colOff>19050</xdr:colOff>
      <xdr:row>10</xdr:row>
      <xdr:rowOff>19050</xdr:rowOff>
    </xdr:from>
    <xdr:to>
      <xdr:col>0</xdr:col>
      <xdr:colOff>811050</xdr:colOff>
      <xdr:row>10</xdr:row>
      <xdr:rowOff>235050</xdr:rowOff>
    </xdr:to>
    <xdr:sp macro="" textlink="">
      <xdr:nvSpPr>
        <xdr:cNvPr id="33" name="テキスト ボックス 32">
          <a:extLst>
            <a:ext uri="{FF2B5EF4-FFF2-40B4-BE49-F238E27FC236}">
              <a16:creationId xmlns:a16="http://schemas.microsoft.com/office/drawing/2014/main" id="{00000000-0008-0000-1E00-000021000000}"/>
            </a:ext>
          </a:extLst>
        </xdr:cNvPr>
        <xdr:cNvSpPr txBox="1"/>
      </xdr:nvSpPr>
      <xdr:spPr>
        <a:xfrm>
          <a:off x="19050" y="2619375"/>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a:t>
          </a:r>
        </a:p>
        <a:p>
          <a:endParaRPr kumimoji="1" lang="ja-JP" altLang="en-US" sz="1100">
            <a:solidFill>
              <a:srgbClr val="0070C0"/>
            </a:solidFill>
          </a:endParaRPr>
        </a:p>
      </xdr:txBody>
    </xdr:sp>
    <xdr:clientData/>
  </xdr:twoCellAnchor>
  <xdr:twoCellAnchor>
    <xdr:from>
      <xdr:col>0</xdr:col>
      <xdr:colOff>19050</xdr:colOff>
      <xdr:row>10</xdr:row>
      <xdr:rowOff>234950</xdr:rowOff>
    </xdr:from>
    <xdr:to>
      <xdr:col>0</xdr:col>
      <xdr:colOff>811050</xdr:colOff>
      <xdr:row>11</xdr:row>
      <xdr:rowOff>212825</xdr:rowOff>
    </xdr:to>
    <xdr:sp macro="" textlink="">
      <xdr:nvSpPr>
        <xdr:cNvPr id="34" name="テキスト ボックス 33">
          <a:extLst>
            <a:ext uri="{FF2B5EF4-FFF2-40B4-BE49-F238E27FC236}">
              <a16:creationId xmlns:a16="http://schemas.microsoft.com/office/drawing/2014/main" id="{00000000-0008-0000-1E00-000022000000}"/>
            </a:ext>
          </a:extLst>
        </xdr:cNvPr>
        <xdr:cNvSpPr txBox="1"/>
      </xdr:nvSpPr>
      <xdr:spPr>
        <a:xfrm>
          <a:off x="19050" y="2835275"/>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238125</xdr:colOff>
      <xdr:row>12</xdr:row>
      <xdr:rowOff>9525</xdr:rowOff>
    </xdr:from>
    <xdr:to>
      <xdr:col>0</xdr:col>
      <xdr:colOff>814125</xdr:colOff>
      <xdr:row>12</xdr:row>
      <xdr:rowOff>225525</xdr:rowOff>
    </xdr:to>
    <xdr:sp macro="" textlink="">
      <xdr:nvSpPr>
        <xdr:cNvPr id="35" name="テキスト ボックス 34">
          <a:extLst>
            <a:ext uri="{FF2B5EF4-FFF2-40B4-BE49-F238E27FC236}">
              <a16:creationId xmlns:a16="http://schemas.microsoft.com/office/drawing/2014/main" id="{00000000-0008-0000-1E00-000023000000}"/>
            </a:ext>
          </a:extLst>
        </xdr:cNvPr>
        <xdr:cNvSpPr txBox="1"/>
      </xdr:nvSpPr>
      <xdr:spPr>
        <a:xfrm>
          <a:off x="238125" y="30765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238125</xdr:colOff>
      <xdr:row>13</xdr:row>
      <xdr:rowOff>22225</xdr:rowOff>
    </xdr:from>
    <xdr:to>
      <xdr:col>0</xdr:col>
      <xdr:colOff>814125</xdr:colOff>
      <xdr:row>14</xdr:row>
      <xdr:rowOff>100</xdr:rowOff>
    </xdr:to>
    <xdr:sp macro="" textlink="">
      <xdr:nvSpPr>
        <xdr:cNvPr id="36" name="テキスト ボックス 35">
          <a:extLst>
            <a:ext uri="{FF2B5EF4-FFF2-40B4-BE49-F238E27FC236}">
              <a16:creationId xmlns:a16="http://schemas.microsoft.com/office/drawing/2014/main" id="{00000000-0008-0000-1E00-000024000000}"/>
            </a:ext>
          </a:extLst>
        </xdr:cNvPr>
        <xdr:cNvSpPr txBox="1"/>
      </xdr:nvSpPr>
      <xdr:spPr>
        <a:xfrm>
          <a:off x="238125" y="33274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238125</xdr:colOff>
      <xdr:row>13</xdr:row>
      <xdr:rowOff>231775</xdr:rowOff>
    </xdr:from>
    <xdr:to>
      <xdr:col>0</xdr:col>
      <xdr:colOff>814125</xdr:colOff>
      <xdr:row>14</xdr:row>
      <xdr:rowOff>209650</xdr:rowOff>
    </xdr:to>
    <xdr:sp macro="" textlink="">
      <xdr:nvSpPr>
        <xdr:cNvPr id="37" name="テキスト ボックス 36">
          <a:extLst>
            <a:ext uri="{FF2B5EF4-FFF2-40B4-BE49-F238E27FC236}">
              <a16:creationId xmlns:a16="http://schemas.microsoft.com/office/drawing/2014/main" id="{00000000-0008-0000-1E00-000025000000}"/>
            </a:ext>
          </a:extLst>
        </xdr:cNvPr>
        <xdr:cNvSpPr txBox="1"/>
      </xdr:nvSpPr>
      <xdr:spPr>
        <a:xfrm>
          <a:off x="238125" y="3536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14</xdr:row>
      <xdr:rowOff>225425</xdr:rowOff>
    </xdr:from>
    <xdr:to>
      <xdr:col>0</xdr:col>
      <xdr:colOff>814125</xdr:colOff>
      <xdr:row>15</xdr:row>
      <xdr:rowOff>203300</xdr:rowOff>
    </xdr:to>
    <xdr:sp macro="" textlink="">
      <xdr:nvSpPr>
        <xdr:cNvPr id="38" name="テキスト ボックス 37">
          <a:extLst>
            <a:ext uri="{FF2B5EF4-FFF2-40B4-BE49-F238E27FC236}">
              <a16:creationId xmlns:a16="http://schemas.microsoft.com/office/drawing/2014/main" id="{00000000-0008-0000-1E00-000026000000}"/>
            </a:ext>
          </a:extLst>
        </xdr:cNvPr>
        <xdr:cNvSpPr txBox="1"/>
      </xdr:nvSpPr>
      <xdr:spPr>
        <a:xfrm>
          <a:off x="238125" y="3768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16</xdr:row>
      <xdr:rowOff>15875</xdr:rowOff>
    </xdr:from>
    <xdr:to>
      <xdr:col>0</xdr:col>
      <xdr:colOff>814125</xdr:colOff>
      <xdr:row>16</xdr:row>
      <xdr:rowOff>231875</xdr:rowOff>
    </xdr:to>
    <xdr:sp macro="" textlink="">
      <xdr:nvSpPr>
        <xdr:cNvPr id="39" name="テキスト ボックス 38">
          <a:extLst>
            <a:ext uri="{FF2B5EF4-FFF2-40B4-BE49-F238E27FC236}">
              <a16:creationId xmlns:a16="http://schemas.microsoft.com/office/drawing/2014/main" id="{00000000-0008-0000-1E00-000027000000}"/>
            </a:ext>
          </a:extLst>
        </xdr:cNvPr>
        <xdr:cNvSpPr txBox="1"/>
      </xdr:nvSpPr>
      <xdr:spPr>
        <a:xfrm>
          <a:off x="238125" y="4035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17</xdr:row>
      <xdr:rowOff>22225</xdr:rowOff>
    </xdr:from>
    <xdr:to>
      <xdr:col>0</xdr:col>
      <xdr:colOff>814125</xdr:colOff>
      <xdr:row>18</xdr:row>
      <xdr:rowOff>100</xdr:rowOff>
    </xdr:to>
    <xdr:sp macro="" textlink="">
      <xdr:nvSpPr>
        <xdr:cNvPr id="40" name="テキスト ボックス 39">
          <a:extLst>
            <a:ext uri="{FF2B5EF4-FFF2-40B4-BE49-F238E27FC236}">
              <a16:creationId xmlns:a16="http://schemas.microsoft.com/office/drawing/2014/main" id="{00000000-0008-0000-1E00-000028000000}"/>
            </a:ext>
          </a:extLst>
        </xdr:cNvPr>
        <xdr:cNvSpPr txBox="1"/>
      </xdr:nvSpPr>
      <xdr:spPr>
        <a:xfrm>
          <a:off x="238125" y="4279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0</xdr:col>
      <xdr:colOff>238125</xdr:colOff>
      <xdr:row>22</xdr:row>
      <xdr:rowOff>231775</xdr:rowOff>
    </xdr:from>
    <xdr:to>
      <xdr:col>0</xdr:col>
      <xdr:colOff>814125</xdr:colOff>
      <xdr:row>23</xdr:row>
      <xdr:rowOff>209650</xdr:rowOff>
    </xdr:to>
    <xdr:sp macro="" textlink="">
      <xdr:nvSpPr>
        <xdr:cNvPr id="45" name="テキスト ボックス 44">
          <a:extLst>
            <a:ext uri="{FF2B5EF4-FFF2-40B4-BE49-F238E27FC236}">
              <a16:creationId xmlns:a16="http://schemas.microsoft.com/office/drawing/2014/main" id="{00000000-0008-0000-1E00-00002D000000}"/>
            </a:ext>
          </a:extLst>
        </xdr:cNvPr>
        <xdr:cNvSpPr txBox="1"/>
      </xdr:nvSpPr>
      <xdr:spPr>
        <a:xfrm>
          <a:off x="238125" y="56800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X1092</a:t>
          </a:r>
        </a:p>
        <a:p>
          <a:endParaRPr kumimoji="1" lang="ja-JP" altLang="en-US" sz="1100">
            <a:solidFill>
              <a:srgbClr val="0070C0"/>
            </a:solidFill>
          </a:endParaRPr>
        </a:p>
      </xdr:txBody>
    </xdr:sp>
    <xdr:clientData/>
  </xdr:twoCellAnchor>
  <xdr:twoCellAnchor>
    <xdr:from>
      <xdr:col>0</xdr:col>
      <xdr:colOff>238125</xdr:colOff>
      <xdr:row>24</xdr:row>
      <xdr:rowOff>15875</xdr:rowOff>
    </xdr:from>
    <xdr:to>
      <xdr:col>0</xdr:col>
      <xdr:colOff>814125</xdr:colOff>
      <xdr:row>24</xdr:row>
      <xdr:rowOff>231875</xdr:rowOff>
    </xdr:to>
    <xdr:sp macro="" textlink="">
      <xdr:nvSpPr>
        <xdr:cNvPr id="46" name="テキスト ボックス 45">
          <a:extLst>
            <a:ext uri="{FF2B5EF4-FFF2-40B4-BE49-F238E27FC236}">
              <a16:creationId xmlns:a16="http://schemas.microsoft.com/office/drawing/2014/main" id="{00000000-0008-0000-1E00-00002E000000}"/>
            </a:ext>
          </a:extLst>
        </xdr:cNvPr>
        <xdr:cNvSpPr txBox="1"/>
      </xdr:nvSpPr>
      <xdr:spPr>
        <a:xfrm>
          <a:off x="238125" y="5940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X1093</a:t>
          </a:r>
        </a:p>
        <a:p>
          <a:endParaRPr kumimoji="1" lang="ja-JP" altLang="en-US" sz="1100">
            <a:solidFill>
              <a:srgbClr val="0070C0"/>
            </a:solidFill>
          </a:endParaRPr>
        </a:p>
      </xdr:txBody>
    </xdr:sp>
    <xdr:clientData/>
  </xdr:twoCellAnchor>
  <xdr:twoCellAnchor>
    <xdr:from>
      <xdr:col>0</xdr:col>
      <xdr:colOff>238125</xdr:colOff>
      <xdr:row>25</xdr:row>
      <xdr:rowOff>9525</xdr:rowOff>
    </xdr:from>
    <xdr:to>
      <xdr:col>0</xdr:col>
      <xdr:colOff>814125</xdr:colOff>
      <xdr:row>25</xdr:row>
      <xdr:rowOff>225525</xdr:rowOff>
    </xdr:to>
    <xdr:sp macro="" textlink="">
      <xdr:nvSpPr>
        <xdr:cNvPr id="47" name="テキスト ボックス 46">
          <a:extLst>
            <a:ext uri="{FF2B5EF4-FFF2-40B4-BE49-F238E27FC236}">
              <a16:creationId xmlns:a16="http://schemas.microsoft.com/office/drawing/2014/main" id="{00000000-0008-0000-1E00-00002F000000}"/>
            </a:ext>
          </a:extLst>
        </xdr:cNvPr>
        <xdr:cNvSpPr txBox="1"/>
      </xdr:nvSpPr>
      <xdr:spPr>
        <a:xfrm>
          <a:off x="238125" y="61722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X1094</a:t>
          </a:r>
        </a:p>
        <a:p>
          <a:endParaRPr kumimoji="1" lang="ja-JP" altLang="en-US" sz="1100">
            <a:solidFill>
              <a:srgbClr val="0070C0"/>
            </a:solidFill>
          </a:endParaRPr>
        </a:p>
      </xdr:txBody>
    </xdr:sp>
    <xdr:clientData/>
  </xdr:twoCellAnchor>
  <xdr:twoCellAnchor>
    <xdr:from>
      <xdr:col>0</xdr:col>
      <xdr:colOff>238125</xdr:colOff>
      <xdr:row>25</xdr:row>
      <xdr:rowOff>231775</xdr:rowOff>
    </xdr:from>
    <xdr:to>
      <xdr:col>0</xdr:col>
      <xdr:colOff>814125</xdr:colOff>
      <xdr:row>26</xdr:row>
      <xdr:rowOff>209650</xdr:rowOff>
    </xdr:to>
    <xdr:sp macro="" textlink="">
      <xdr:nvSpPr>
        <xdr:cNvPr id="48" name="テキスト ボックス 47">
          <a:extLst>
            <a:ext uri="{FF2B5EF4-FFF2-40B4-BE49-F238E27FC236}">
              <a16:creationId xmlns:a16="http://schemas.microsoft.com/office/drawing/2014/main" id="{00000000-0008-0000-1E00-000030000000}"/>
            </a:ext>
          </a:extLst>
        </xdr:cNvPr>
        <xdr:cNvSpPr txBox="1"/>
      </xdr:nvSpPr>
      <xdr:spPr>
        <a:xfrm>
          <a:off x="238125" y="63944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X1385</a:t>
          </a:r>
        </a:p>
        <a:p>
          <a:endParaRPr kumimoji="1" lang="ja-JP" altLang="en-US" sz="1100">
            <a:solidFill>
              <a:srgbClr val="0070C0"/>
            </a:solidFill>
          </a:endParaRPr>
        </a:p>
      </xdr:txBody>
    </xdr:sp>
    <xdr:clientData/>
  </xdr:twoCellAnchor>
  <xdr:twoCellAnchor>
    <xdr:from>
      <xdr:col>0</xdr:col>
      <xdr:colOff>238125</xdr:colOff>
      <xdr:row>27</xdr:row>
      <xdr:rowOff>28575</xdr:rowOff>
    </xdr:from>
    <xdr:to>
      <xdr:col>0</xdr:col>
      <xdr:colOff>814125</xdr:colOff>
      <xdr:row>28</xdr:row>
      <xdr:rowOff>6450</xdr:rowOff>
    </xdr:to>
    <xdr:sp macro="" textlink="">
      <xdr:nvSpPr>
        <xdr:cNvPr id="49" name="テキスト ボックス 48">
          <a:extLst>
            <a:ext uri="{FF2B5EF4-FFF2-40B4-BE49-F238E27FC236}">
              <a16:creationId xmlns:a16="http://schemas.microsoft.com/office/drawing/2014/main" id="{00000000-0008-0000-1E00-000031000000}"/>
            </a:ext>
          </a:extLst>
        </xdr:cNvPr>
        <xdr:cNvSpPr txBox="1"/>
      </xdr:nvSpPr>
      <xdr:spPr>
        <a:xfrm>
          <a:off x="238125" y="66675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X1099</a:t>
          </a:r>
        </a:p>
        <a:p>
          <a:endParaRPr kumimoji="1" lang="ja-JP" altLang="en-US" sz="1100">
            <a:solidFill>
              <a:srgbClr val="0070C0"/>
            </a:solidFill>
          </a:endParaRPr>
        </a:p>
      </xdr:txBody>
    </xdr:sp>
    <xdr:clientData/>
  </xdr:twoCellAnchor>
  <xdr:twoCellAnchor>
    <xdr:from>
      <xdr:col>0</xdr:col>
      <xdr:colOff>238125</xdr:colOff>
      <xdr:row>28</xdr:row>
      <xdr:rowOff>34925</xdr:rowOff>
    </xdr:from>
    <xdr:to>
      <xdr:col>0</xdr:col>
      <xdr:colOff>814125</xdr:colOff>
      <xdr:row>29</xdr:row>
      <xdr:rowOff>12800</xdr:rowOff>
    </xdr:to>
    <xdr:sp macro="" textlink="">
      <xdr:nvSpPr>
        <xdr:cNvPr id="50" name="テキスト ボックス 49">
          <a:extLst>
            <a:ext uri="{FF2B5EF4-FFF2-40B4-BE49-F238E27FC236}">
              <a16:creationId xmlns:a16="http://schemas.microsoft.com/office/drawing/2014/main" id="{00000000-0008-0000-1E00-000032000000}"/>
            </a:ext>
          </a:extLst>
        </xdr:cNvPr>
        <xdr:cNvSpPr txBox="1"/>
      </xdr:nvSpPr>
      <xdr:spPr>
        <a:xfrm>
          <a:off x="238125" y="69119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X1098</a:t>
          </a:r>
        </a:p>
        <a:p>
          <a:endParaRPr kumimoji="1" lang="ja-JP" altLang="en-US" sz="1100">
            <a:solidFill>
              <a:srgbClr val="0070C0"/>
            </a:solidFill>
          </a:endParaRPr>
        </a:p>
      </xdr:txBody>
    </xdr:sp>
    <xdr:clientData/>
  </xdr:twoCellAnchor>
  <xdr:twoCellAnchor>
    <xdr:from>
      <xdr:col>11</xdr:col>
      <xdr:colOff>158750</xdr:colOff>
      <xdr:row>22</xdr:row>
      <xdr:rowOff>209550</xdr:rowOff>
    </xdr:from>
    <xdr:to>
      <xdr:col>11</xdr:col>
      <xdr:colOff>793750</xdr:colOff>
      <xdr:row>23</xdr:row>
      <xdr:rowOff>196950</xdr:rowOff>
    </xdr:to>
    <xdr:sp macro="" textlink="">
      <xdr:nvSpPr>
        <xdr:cNvPr id="51" name="テキスト ボックス 50">
          <a:extLst>
            <a:ext uri="{FF2B5EF4-FFF2-40B4-BE49-F238E27FC236}">
              <a16:creationId xmlns:a16="http://schemas.microsoft.com/office/drawing/2014/main" id="{00000000-0008-0000-1E00-000033000000}"/>
            </a:ext>
          </a:extLst>
        </xdr:cNvPr>
        <xdr:cNvSpPr txBox="1"/>
      </xdr:nvSpPr>
      <xdr:spPr>
        <a:xfrm>
          <a:off x="5207000" y="523875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X1152</a:t>
          </a:r>
        </a:p>
        <a:p>
          <a:endParaRPr kumimoji="1" lang="ja-JP" altLang="en-US" sz="1100">
            <a:solidFill>
              <a:srgbClr val="0070C0"/>
            </a:solidFill>
          </a:endParaRPr>
        </a:p>
      </xdr:txBody>
    </xdr:sp>
    <xdr:clientData/>
  </xdr:twoCellAnchor>
  <xdr:twoCellAnchor>
    <xdr:from>
      <xdr:col>11</xdr:col>
      <xdr:colOff>171450</xdr:colOff>
      <xdr:row>23</xdr:row>
      <xdr:rowOff>215900</xdr:rowOff>
    </xdr:from>
    <xdr:to>
      <xdr:col>12</xdr:col>
      <xdr:colOff>0</xdr:colOff>
      <xdr:row>24</xdr:row>
      <xdr:rowOff>203300</xdr:rowOff>
    </xdr:to>
    <xdr:sp macro="" textlink="">
      <xdr:nvSpPr>
        <xdr:cNvPr id="52" name="テキスト ボックス 51">
          <a:extLst>
            <a:ext uri="{FF2B5EF4-FFF2-40B4-BE49-F238E27FC236}">
              <a16:creationId xmlns:a16="http://schemas.microsoft.com/office/drawing/2014/main" id="{00000000-0008-0000-1E00-000034000000}"/>
            </a:ext>
          </a:extLst>
        </xdr:cNvPr>
        <xdr:cNvSpPr txBox="1"/>
      </xdr:nvSpPr>
      <xdr:spPr>
        <a:xfrm>
          <a:off x="5219700" y="547370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X1351</a:t>
          </a:r>
        </a:p>
        <a:p>
          <a:endParaRPr kumimoji="1" lang="ja-JP" altLang="en-US" sz="1100">
            <a:solidFill>
              <a:srgbClr val="0070C0"/>
            </a:solidFill>
          </a:endParaRPr>
        </a:p>
      </xdr:txBody>
    </xdr:sp>
    <xdr:clientData/>
  </xdr:twoCellAnchor>
  <xdr:twoCellAnchor>
    <xdr:from>
      <xdr:col>11</xdr:col>
      <xdr:colOff>184150</xdr:colOff>
      <xdr:row>25</xdr:row>
      <xdr:rowOff>0</xdr:rowOff>
    </xdr:from>
    <xdr:to>
      <xdr:col>12</xdr:col>
      <xdr:colOff>12700</xdr:colOff>
      <xdr:row>25</xdr:row>
      <xdr:rowOff>216000</xdr:rowOff>
    </xdr:to>
    <xdr:sp macro="" textlink="">
      <xdr:nvSpPr>
        <xdr:cNvPr id="53" name="テキスト ボックス 52">
          <a:extLst>
            <a:ext uri="{FF2B5EF4-FFF2-40B4-BE49-F238E27FC236}">
              <a16:creationId xmlns:a16="http://schemas.microsoft.com/office/drawing/2014/main" id="{00000000-0008-0000-1E00-000035000000}"/>
            </a:ext>
          </a:extLst>
        </xdr:cNvPr>
        <xdr:cNvSpPr txBox="1"/>
      </xdr:nvSpPr>
      <xdr:spPr>
        <a:xfrm>
          <a:off x="5232400" y="571500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X1352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190500</xdr:colOff>
      <xdr:row>26</xdr:row>
      <xdr:rowOff>19050</xdr:rowOff>
    </xdr:from>
    <xdr:to>
      <xdr:col>12</xdr:col>
      <xdr:colOff>19050</xdr:colOff>
      <xdr:row>27</xdr:row>
      <xdr:rowOff>6450</xdr:rowOff>
    </xdr:to>
    <xdr:sp macro="" textlink="">
      <xdr:nvSpPr>
        <xdr:cNvPr id="54" name="テキスト ボックス 53">
          <a:extLst>
            <a:ext uri="{FF2B5EF4-FFF2-40B4-BE49-F238E27FC236}">
              <a16:creationId xmlns:a16="http://schemas.microsoft.com/office/drawing/2014/main" id="{00000000-0008-0000-1E00-000036000000}"/>
            </a:ext>
          </a:extLst>
        </xdr:cNvPr>
        <xdr:cNvSpPr txBox="1"/>
      </xdr:nvSpPr>
      <xdr:spPr>
        <a:xfrm>
          <a:off x="5238750" y="596265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27</xdr:row>
      <xdr:rowOff>19050</xdr:rowOff>
    </xdr:from>
    <xdr:to>
      <xdr:col>12</xdr:col>
      <xdr:colOff>25400</xdr:colOff>
      <xdr:row>28</xdr:row>
      <xdr:rowOff>6450</xdr:rowOff>
    </xdr:to>
    <xdr:sp macro="" textlink="">
      <xdr:nvSpPr>
        <xdr:cNvPr id="55" name="テキスト ボックス 54">
          <a:extLst>
            <a:ext uri="{FF2B5EF4-FFF2-40B4-BE49-F238E27FC236}">
              <a16:creationId xmlns:a16="http://schemas.microsoft.com/office/drawing/2014/main" id="{00000000-0008-0000-1E00-000037000000}"/>
            </a:ext>
          </a:extLst>
        </xdr:cNvPr>
        <xdr:cNvSpPr txBox="1"/>
      </xdr:nvSpPr>
      <xdr:spPr>
        <a:xfrm>
          <a:off x="5245100" y="619125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18</xdr:col>
      <xdr:colOff>260350</xdr:colOff>
      <xdr:row>2</xdr:row>
      <xdr:rowOff>12700</xdr:rowOff>
    </xdr:from>
    <xdr:to>
      <xdr:col>19</xdr:col>
      <xdr:colOff>407725</xdr:colOff>
      <xdr:row>2</xdr:row>
      <xdr:rowOff>228700</xdr:rowOff>
    </xdr:to>
    <xdr:sp macro="" textlink="">
      <xdr:nvSpPr>
        <xdr:cNvPr id="56" name="テキスト ボックス 55">
          <a:extLst>
            <a:ext uri="{FF2B5EF4-FFF2-40B4-BE49-F238E27FC236}">
              <a16:creationId xmlns:a16="http://schemas.microsoft.com/office/drawing/2014/main" id="{00000000-0008-0000-1E00-000038000000}"/>
            </a:ext>
          </a:extLst>
        </xdr:cNvPr>
        <xdr:cNvSpPr txBox="1"/>
      </xdr:nvSpPr>
      <xdr:spPr>
        <a:xfrm>
          <a:off x="8813800" y="7080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21</xdr:col>
      <xdr:colOff>349250</xdr:colOff>
      <xdr:row>2</xdr:row>
      <xdr:rowOff>0</xdr:rowOff>
    </xdr:from>
    <xdr:to>
      <xdr:col>22</xdr:col>
      <xdr:colOff>496625</xdr:colOff>
      <xdr:row>2</xdr:row>
      <xdr:rowOff>216000</xdr:rowOff>
    </xdr:to>
    <xdr:sp macro="" textlink="">
      <xdr:nvSpPr>
        <xdr:cNvPr id="57" name="テキスト ボックス 56">
          <a:extLst>
            <a:ext uri="{FF2B5EF4-FFF2-40B4-BE49-F238E27FC236}">
              <a16:creationId xmlns:a16="http://schemas.microsoft.com/office/drawing/2014/main" id="{00000000-0008-0000-1E00-000039000000}"/>
            </a:ext>
          </a:extLst>
        </xdr:cNvPr>
        <xdr:cNvSpPr txBox="1"/>
      </xdr:nvSpPr>
      <xdr:spPr>
        <a:xfrm>
          <a:off x="10188575" y="6953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26</xdr:col>
      <xdr:colOff>6350</xdr:colOff>
      <xdr:row>2</xdr:row>
      <xdr:rowOff>25400</xdr:rowOff>
    </xdr:from>
    <xdr:to>
      <xdr:col>27</xdr:col>
      <xdr:colOff>153725</xdr:colOff>
      <xdr:row>3</xdr:row>
      <xdr:rowOff>3275</xdr:rowOff>
    </xdr:to>
    <xdr:sp macro="" textlink="">
      <xdr:nvSpPr>
        <xdr:cNvPr id="58" name="テキスト ボックス 57">
          <a:extLst>
            <a:ext uri="{FF2B5EF4-FFF2-40B4-BE49-F238E27FC236}">
              <a16:creationId xmlns:a16="http://schemas.microsoft.com/office/drawing/2014/main" id="{00000000-0008-0000-1E00-00003A000000}"/>
            </a:ext>
          </a:extLst>
        </xdr:cNvPr>
        <xdr:cNvSpPr txBox="1"/>
      </xdr:nvSpPr>
      <xdr:spPr>
        <a:xfrm>
          <a:off x="12369800"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165100</xdr:colOff>
      <xdr:row>2</xdr:row>
      <xdr:rowOff>21664</xdr:rowOff>
    </xdr:from>
    <xdr:to>
      <xdr:col>29</xdr:col>
      <xdr:colOff>312475</xdr:colOff>
      <xdr:row>2</xdr:row>
      <xdr:rowOff>237664</xdr:rowOff>
    </xdr:to>
    <xdr:sp macro="" textlink="">
      <xdr:nvSpPr>
        <xdr:cNvPr id="59" name="テキスト ボックス 58">
          <a:extLst>
            <a:ext uri="{FF2B5EF4-FFF2-40B4-BE49-F238E27FC236}">
              <a16:creationId xmlns:a16="http://schemas.microsoft.com/office/drawing/2014/main" id="{00000000-0008-0000-1E00-00003B000000}"/>
            </a:ext>
          </a:extLst>
        </xdr:cNvPr>
        <xdr:cNvSpPr txBox="1"/>
      </xdr:nvSpPr>
      <xdr:spPr>
        <a:xfrm>
          <a:off x="13995400" y="71698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31</xdr:col>
      <xdr:colOff>317500</xdr:colOff>
      <xdr:row>2</xdr:row>
      <xdr:rowOff>53414</xdr:rowOff>
    </xdr:from>
    <xdr:to>
      <xdr:col>33</xdr:col>
      <xdr:colOff>36250</xdr:colOff>
      <xdr:row>3</xdr:row>
      <xdr:rowOff>31289</xdr:rowOff>
    </xdr:to>
    <xdr:sp macro="" textlink="">
      <xdr:nvSpPr>
        <xdr:cNvPr id="60" name="テキスト ボックス 59">
          <a:extLst>
            <a:ext uri="{FF2B5EF4-FFF2-40B4-BE49-F238E27FC236}">
              <a16:creationId xmlns:a16="http://schemas.microsoft.com/office/drawing/2014/main" id="{00000000-0008-0000-1E00-00003C000000}"/>
            </a:ext>
          </a:extLst>
        </xdr:cNvPr>
        <xdr:cNvSpPr txBox="1"/>
      </xdr:nvSpPr>
      <xdr:spPr>
        <a:xfrm>
          <a:off x="15433675" y="74873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6</xdr:row>
      <xdr:rowOff>38100</xdr:rowOff>
    </xdr:from>
    <xdr:to>
      <xdr:col>17</xdr:col>
      <xdr:colOff>342900</xdr:colOff>
      <xdr:row>7</xdr:row>
      <xdr:rowOff>31750</xdr:rowOff>
    </xdr:to>
    <xdr:sp macro="" textlink="">
      <xdr:nvSpPr>
        <xdr:cNvPr id="61" name="テキスト ボックス 60">
          <a:extLst>
            <a:ext uri="{FF2B5EF4-FFF2-40B4-BE49-F238E27FC236}">
              <a16:creationId xmlns:a16="http://schemas.microsoft.com/office/drawing/2014/main" id="{00000000-0008-0000-1E00-00003D000000}"/>
            </a:ext>
          </a:extLst>
        </xdr:cNvPr>
        <xdr:cNvSpPr txBox="1"/>
      </xdr:nvSpPr>
      <xdr:spPr>
        <a:xfrm>
          <a:off x="7683500" y="1638300"/>
          <a:ext cx="63500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133350</xdr:colOff>
      <xdr:row>8</xdr:row>
      <xdr:rowOff>222250</xdr:rowOff>
    </xdr:from>
    <xdr:to>
      <xdr:col>17</xdr:col>
      <xdr:colOff>342900</xdr:colOff>
      <xdr:row>9</xdr:row>
      <xdr:rowOff>209650</xdr:rowOff>
    </xdr:to>
    <xdr:sp macro="" textlink="">
      <xdr:nvSpPr>
        <xdr:cNvPr id="62" name="テキスト ボックス 61">
          <a:extLst>
            <a:ext uri="{FF2B5EF4-FFF2-40B4-BE49-F238E27FC236}">
              <a16:creationId xmlns:a16="http://schemas.microsoft.com/office/drawing/2014/main" id="{00000000-0008-0000-1E00-00003E000000}"/>
            </a:ext>
          </a:extLst>
        </xdr:cNvPr>
        <xdr:cNvSpPr txBox="1"/>
      </xdr:nvSpPr>
      <xdr:spPr>
        <a:xfrm>
          <a:off x="7689850" y="205105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133350</xdr:colOff>
      <xdr:row>10</xdr:row>
      <xdr:rowOff>0</xdr:rowOff>
    </xdr:from>
    <xdr:to>
      <xdr:col>17</xdr:col>
      <xdr:colOff>342900</xdr:colOff>
      <xdr:row>10</xdr:row>
      <xdr:rowOff>216000</xdr:rowOff>
    </xdr:to>
    <xdr:sp macro="" textlink="">
      <xdr:nvSpPr>
        <xdr:cNvPr id="63" name="テキスト ボックス 62">
          <a:extLst>
            <a:ext uri="{FF2B5EF4-FFF2-40B4-BE49-F238E27FC236}">
              <a16:creationId xmlns:a16="http://schemas.microsoft.com/office/drawing/2014/main" id="{00000000-0008-0000-1E00-00003F000000}"/>
            </a:ext>
          </a:extLst>
        </xdr:cNvPr>
        <xdr:cNvSpPr txBox="1"/>
      </xdr:nvSpPr>
      <xdr:spPr>
        <a:xfrm>
          <a:off x="7689850" y="228600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11</xdr:row>
      <xdr:rowOff>6350</xdr:rowOff>
    </xdr:from>
    <xdr:to>
      <xdr:col>17</xdr:col>
      <xdr:colOff>342900</xdr:colOff>
      <xdr:row>11</xdr:row>
      <xdr:rowOff>222350</xdr:rowOff>
    </xdr:to>
    <xdr:sp macro="" textlink="">
      <xdr:nvSpPr>
        <xdr:cNvPr id="64" name="テキスト ボックス 63">
          <a:extLst>
            <a:ext uri="{FF2B5EF4-FFF2-40B4-BE49-F238E27FC236}">
              <a16:creationId xmlns:a16="http://schemas.microsoft.com/office/drawing/2014/main" id="{00000000-0008-0000-1E00-000040000000}"/>
            </a:ext>
          </a:extLst>
        </xdr:cNvPr>
        <xdr:cNvSpPr txBox="1"/>
      </xdr:nvSpPr>
      <xdr:spPr>
        <a:xfrm>
          <a:off x="7689850" y="252095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12</xdr:row>
      <xdr:rowOff>0</xdr:rowOff>
    </xdr:from>
    <xdr:to>
      <xdr:col>17</xdr:col>
      <xdr:colOff>342900</xdr:colOff>
      <xdr:row>12</xdr:row>
      <xdr:rowOff>216000</xdr:rowOff>
    </xdr:to>
    <xdr:sp macro="" textlink="">
      <xdr:nvSpPr>
        <xdr:cNvPr id="65" name="テキスト ボックス 64">
          <a:extLst>
            <a:ext uri="{FF2B5EF4-FFF2-40B4-BE49-F238E27FC236}">
              <a16:creationId xmlns:a16="http://schemas.microsoft.com/office/drawing/2014/main" id="{00000000-0008-0000-1E00-000041000000}"/>
            </a:ext>
          </a:extLst>
        </xdr:cNvPr>
        <xdr:cNvSpPr txBox="1"/>
      </xdr:nvSpPr>
      <xdr:spPr>
        <a:xfrm>
          <a:off x="7689850" y="274320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13</xdr:row>
      <xdr:rowOff>12700</xdr:rowOff>
    </xdr:from>
    <xdr:to>
      <xdr:col>17</xdr:col>
      <xdr:colOff>342900</xdr:colOff>
      <xdr:row>14</xdr:row>
      <xdr:rowOff>100</xdr:rowOff>
    </xdr:to>
    <xdr:sp macro="" textlink="">
      <xdr:nvSpPr>
        <xdr:cNvPr id="66" name="テキスト ボックス 65">
          <a:extLst>
            <a:ext uri="{FF2B5EF4-FFF2-40B4-BE49-F238E27FC236}">
              <a16:creationId xmlns:a16="http://schemas.microsoft.com/office/drawing/2014/main" id="{00000000-0008-0000-1E00-000042000000}"/>
            </a:ext>
          </a:extLst>
        </xdr:cNvPr>
        <xdr:cNvSpPr txBox="1"/>
      </xdr:nvSpPr>
      <xdr:spPr>
        <a:xfrm>
          <a:off x="7689850" y="2984500"/>
          <a:ext cx="635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15</xdr:row>
      <xdr:rowOff>19050</xdr:rowOff>
    </xdr:from>
    <xdr:to>
      <xdr:col>17</xdr:col>
      <xdr:colOff>342899</xdr:colOff>
      <xdr:row>16</xdr:row>
      <xdr:rowOff>6450</xdr:rowOff>
    </xdr:to>
    <xdr:sp macro="" textlink="">
      <xdr:nvSpPr>
        <xdr:cNvPr id="67" name="テキスト ボックス 66">
          <a:extLst>
            <a:ext uri="{FF2B5EF4-FFF2-40B4-BE49-F238E27FC236}">
              <a16:creationId xmlns:a16="http://schemas.microsoft.com/office/drawing/2014/main" id="{00000000-0008-0000-1E00-000043000000}"/>
            </a:ext>
          </a:extLst>
        </xdr:cNvPr>
        <xdr:cNvSpPr txBox="1"/>
      </xdr:nvSpPr>
      <xdr:spPr>
        <a:xfrm>
          <a:off x="7689850" y="3448050"/>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16</xdr:row>
      <xdr:rowOff>32252</xdr:rowOff>
    </xdr:from>
    <xdr:to>
      <xdr:col>17</xdr:col>
      <xdr:colOff>342899</xdr:colOff>
      <xdr:row>17</xdr:row>
      <xdr:rowOff>19652</xdr:rowOff>
    </xdr:to>
    <xdr:sp macro="" textlink="">
      <xdr:nvSpPr>
        <xdr:cNvPr id="68" name="テキスト ボックス 67">
          <a:extLst>
            <a:ext uri="{FF2B5EF4-FFF2-40B4-BE49-F238E27FC236}">
              <a16:creationId xmlns:a16="http://schemas.microsoft.com/office/drawing/2014/main" id="{00000000-0008-0000-1E00-000044000000}"/>
            </a:ext>
          </a:extLst>
        </xdr:cNvPr>
        <xdr:cNvSpPr txBox="1"/>
      </xdr:nvSpPr>
      <xdr:spPr>
        <a:xfrm>
          <a:off x="7689850" y="3689852"/>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17</xdr:row>
      <xdr:rowOff>9388</xdr:rowOff>
    </xdr:from>
    <xdr:to>
      <xdr:col>17</xdr:col>
      <xdr:colOff>342899</xdr:colOff>
      <xdr:row>17</xdr:row>
      <xdr:rowOff>225388</xdr:rowOff>
    </xdr:to>
    <xdr:sp macro="" textlink="">
      <xdr:nvSpPr>
        <xdr:cNvPr id="69" name="テキスト ボックス 68">
          <a:extLst>
            <a:ext uri="{FF2B5EF4-FFF2-40B4-BE49-F238E27FC236}">
              <a16:creationId xmlns:a16="http://schemas.microsoft.com/office/drawing/2014/main" id="{00000000-0008-0000-1E00-000045000000}"/>
            </a:ext>
          </a:extLst>
        </xdr:cNvPr>
        <xdr:cNvSpPr txBox="1"/>
      </xdr:nvSpPr>
      <xdr:spPr>
        <a:xfrm>
          <a:off x="7689850" y="3895588"/>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133350</xdr:colOff>
      <xdr:row>18</xdr:row>
      <xdr:rowOff>40485</xdr:rowOff>
    </xdr:from>
    <xdr:to>
      <xdr:col>17</xdr:col>
      <xdr:colOff>342899</xdr:colOff>
      <xdr:row>19</xdr:row>
      <xdr:rowOff>27885</xdr:rowOff>
    </xdr:to>
    <xdr:sp macro="" textlink="">
      <xdr:nvSpPr>
        <xdr:cNvPr id="70" name="テキスト ボックス 69">
          <a:extLst>
            <a:ext uri="{FF2B5EF4-FFF2-40B4-BE49-F238E27FC236}">
              <a16:creationId xmlns:a16="http://schemas.microsoft.com/office/drawing/2014/main" id="{00000000-0008-0000-1E00-000046000000}"/>
            </a:ext>
          </a:extLst>
        </xdr:cNvPr>
        <xdr:cNvSpPr txBox="1"/>
      </xdr:nvSpPr>
      <xdr:spPr>
        <a:xfrm>
          <a:off x="7689850" y="4155285"/>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20</xdr:row>
      <xdr:rowOff>49922</xdr:rowOff>
    </xdr:from>
    <xdr:to>
      <xdr:col>17</xdr:col>
      <xdr:colOff>342899</xdr:colOff>
      <xdr:row>21</xdr:row>
      <xdr:rowOff>37322</xdr:rowOff>
    </xdr:to>
    <xdr:sp macro="" textlink="">
      <xdr:nvSpPr>
        <xdr:cNvPr id="71" name="テキスト ボックス 70">
          <a:extLst>
            <a:ext uri="{FF2B5EF4-FFF2-40B4-BE49-F238E27FC236}">
              <a16:creationId xmlns:a16="http://schemas.microsoft.com/office/drawing/2014/main" id="{00000000-0008-0000-1E00-000047000000}"/>
            </a:ext>
          </a:extLst>
        </xdr:cNvPr>
        <xdr:cNvSpPr txBox="1"/>
      </xdr:nvSpPr>
      <xdr:spPr>
        <a:xfrm>
          <a:off x="7689850" y="4621922"/>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21</xdr:row>
      <xdr:rowOff>47061</xdr:rowOff>
    </xdr:from>
    <xdr:to>
      <xdr:col>17</xdr:col>
      <xdr:colOff>342899</xdr:colOff>
      <xdr:row>22</xdr:row>
      <xdr:rowOff>34461</xdr:rowOff>
    </xdr:to>
    <xdr:sp macro="" textlink="">
      <xdr:nvSpPr>
        <xdr:cNvPr id="72" name="テキスト ボックス 71">
          <a:extLst>
            <a:ext uri="{FF2B5EF4-FFF2-40B4-BE49-F238E27FC236}">
              <a16:creationId xmlns:a16="http://schemas.microsoft.com/office/drawing/2014/main" id="{00000000-0008-0000-1E00-000048000000}"/>
            </a:ext>
          </a:extLst>
        </xdr:cNvPr>
        <xdr:cNvSpPr txBox="1"/>
      </xdr:nvSpPr>
      <xdr:spPr>
        <a:xfrm>
          <a:off x="7689850" y="4847661"/>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19</xdr:row>
      <xdr:rowOff>47688</xdr:rowOff>
    </xdr:from>
    <xdr:to>
      <xdr:col>17</xdr:col>
      <xdr:colOff>342899</xdr:colOff>
      <xdr:row>20</xdr:row>
      <xdr:rowOff>35088</xdr:rowOff>
    </xdr:to>
    <xdr:sp macro="" textlink="">
      <xdr:nvSpPr>
        <xdr:cNvPr id="73" name="テキスト ボックス 72">
          <a:extLst>
            <a:ext uri="{FF2B5EF4-FFF2-40B4-BE49-F238E27FC236}">
              <a16:creationId xmlns:a16="http://schemas.microsoft.com/office/drawing/2014/main" id="{00000000-0008-0000-1E00-000049000000}"/>
            </a:ext>
          </a:extLst>
        </xdr:cNvPr>
        <xdr:cNvSpPr txBox="1"/>
      </xdr:nvSpPr>
      <xdr:spPr>
        <a:xfrm>
          <a:off x="7689850" y="4391088"/>
          <a:ext cx="634999"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X1052</a:t>
          </a:r>
        </a:p>
        <a:p>
          <a:endParaRPr kumimoji="1" lang="ja-JP" altLang="en-US" sz="1100">
            <a:solidFill>
              <a:srgbClr val="0070C0"/>
            </a:solidFill>
          </a:endParaRPr>
        </a:p>
      </xdr:txBody>
    </xdr:sp>
    <xdr:clientData/>
  </xdr:twoCellAnchor>
  <xdr:twoCellAnchor>
    <xdr:from>
      <xdr:col>28</xdr:col>
      <xdr:colOff>215044</xdr:colOff>
      <xdr:row>16</xdr:row>
      <xdr:rowOff>221415</xdr:rowOff>
    </xdr:from>
    <xdr:to>
      <xdr:col>29</xdr:col>
      <xdr:colOff>362419</xdr:colOff>
      <xdr:row>17</xdr:row>
      <xdr:rowOff>199290</xdr:rowOff>
    </xdr:to>
    <xdr:sp macro="" textlink="">
      <xdr:nvSpPr>
        <xdr:cNvPr id="74" name="テキスト ボックス 73">
          <a:extLst>
            <a:ext uri="{FF2B5EF4-FFF2-40B4-BE49-F238E27FC236}">
              <a16:creationId xmlns:a16="http://schemas.microsoft.com/office/drawing/2014/main" id="{00000000-0008-0000-1E00-00004A000000}"/>
            </a:ext>
          </a:extLst>
        </xdr:cNvPr>
        <xdr:cNvSpPr txBox="1"/>
      </xdr:nvSpPr>
      <xdr:spPr>
        <a:xfrm>
          <a:off x="14045344" y="42409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215044</xdr:colOff>
      <xdr:row>20</xdr:row>
      <xdr:rowOff>7146</xdr:rowOff>
    </xdr:from>
    <xdr:to>
      <xdr:col>29</xdr:col>
      <xdr:colOff>362419</xdr:colOff>
      <xdr:row>20</xdr:row>
      <xdr:rowOff>223146</xdr:rowOff>
    </xdr:to>
    <xdr:sp macro="" textlink="">
      <xdr:nvSpPr>
        <xdr:cNvPr id="75" name="テキスト ボックス 74">
          <a:extLst>
            <a:ext uri="{FF2B5EF4-FFF2-40B4-BE49-F238E27FC236}">
              <a16:creationId xmlns:a16="http://schemas.microsoft.com/office/drawing/2014/main" id="{00000000-0008-0000-1E00-00004B000000}"/>
            </a:ext>
          </a:extLst>
        </xdr:cNvPr>
        <xdr:cNvSpPr txBox="1"/>
      </xdr:nvSpPr>
      <xdr:spPr>
        <a:xfrm>
          <a:off x="14045344" y="497919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215044</xdr:colOff>
      <xdr:row>19</xdr:row>
      <xdr:rowOff>6696</xdr:rowOff>
    </xdr:from>
    <xdr:to>
      <xdr:col>29</xdr:col>
      <xdr:colOff>362419</xdr:colOff>
      <xdr:row>19</xdr:row>
      <xdr:rowOff>222696</xdr:rowOff>
    </xdr:to>
    <xdr:sp macro="" textlink="">
      <xdr:nvSpPr>
        <xdr:cNvPr id="76" name="テキスト ボックス 75">
          <a:extLst>
            <a:ext uri="{FF2B5EF4-FFF2-40B4-BE49-F238E27FC236}">
              <a16:creationId xmlns:a16="http://schemas.microsoft.com/office/drawing/2014/main" id="{00000000-0008-0000-1E00-00004C000000}"/>
            </a:ext>
          </a:extLst>
        </xdr:cNvPr>
        <xdr:cNvSpPr txBox="1"/>
      </xdr:nvSpPr>
      <xdr:spPr>
        <a:xfrm>
          <a:off x="14045344" y="474062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215044</xdr:colOff>
      <xdr:row>16</xdr:row>
      <xdr:rowOff>19050</xdr:rowOff>
    </xdr:from>
    <xdr:to>
      <xdr:col>29</xdr:col>
      <xdr:colOff>362419</xdr:colOff>
      <xdr:row>16</xdr:row>
      <xdr:rowOff>235050</xdr:rowOff>
    </xdr:to>
    <xdr:sp macro="" textlink="">
      <xdr:nvSpPr>
        <xdr:cNvPr id="77" name="テキスト ボックス 76">
          <a:extLst>
            <a:ext uri="{FF2B5EF4-FFF2-40B4-BE49-F238E27FC236}">
              <a16:creationId xmlns:a16="http://schemas.microsoft.com/office/drawing/2014/main" id="{00000000-0008-0000-1E00-00004D000000}"/>
            </a:ext>
          </a:extLst>
        </xdr:cNvPr>
        <xdr:cNvSpPr txBox="1"/>
      </xdr:nvSpPr>
      <xdr:spPr>
        <a:xfrm>
          <a:off x="14045344" y="40386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23</xdr:row>
      <xdr:rowOff>0</xdr:rowOff>
    </xdr:from>
    <xdr:to>
      <xdr:col>22</xdr:col>
      <xdr:colOff>741953</xdr:colOff>
      <xdr:row>23</xdr:row>
      <xdr:rowOff>216000</xdr:rowOff>
    </xdr:to>
    <xdr:sp macro="" textlink="">
      <xdr:nvSpPr>
        <xdr:cNvPr id="82" name="テキスト ボックス 81">
          <a:extLst>
            <a:ext uri="{FF2B5EF4-FFF2-40B4-BE49-F238E27FC236}">
              <a16:creationId xmlns:a16="http://schemas.microsoft.com/office/drawing/2014/main" id="{00000000-0008-0000-1E00-000052000000}"/>
            </a:ext>
          </a:extLst>
        </xdr:cNvPr>
        <xdr:cNvSpPr txBox="1"/>
      </xdr:nvSpPr>
      <xdr:spPr>
        <a:xfrm>
          <a:off x="10433903" y="5686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X1109</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24</xdr:row>
      <xdr:rowOff>46583</xdr:rowOff>
    </xdr:from>
    <xdr:to>
      <xdr:col>22</xdr:col>
      <xdr:colOff>741953</xdr:colOff>
      <xdr:row>25</xdr:row>
      <xdr:rowOff>24458</xdr:rowOff>
    </xdr:to>
    <xdr:sp macro="" textlink="">
      <xdr:nvSpPr>
        <xdr:cNvPr id="83" name="テキスト ボックス 82">
          <a:extLst>
            <a:ext uri="{FF2B5EF4-FFF2-40B4-BE49-F238E27FC236}">
              <a16:creationId xmlns:a16="http://schemas.microsoft.com/office/drawing/2014/main" id="{00000000-0008-0000-1E00-000053000000}"/>
            </a:ext>
          </a:extLst>
        </xdr:cNvPr>
        <xdr:cNvSpPr txBox="1"/>
      </xdr:nvSpPr>
      <xdr:spPr>
        <a:xfrm>
          <a:off x="10433903" y="597113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X1153</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25</xdr:row>
      <xdr:rowOff>46333</xdr:rowOff>
    </xdr:from>
    <xdr:to>
      <xdr:col>22</xdr:col>
      <xdr:colOff>741953</xdr:colOff>
      <xdr:row>26</xdr:row>
      <xdr:rowOff>24208</xdr:rowOff>
    </xdr:to>
    <xdr:sp macro="" textlink="">
      <xdr:nvSpPr>
        <xdr:cNvPr id="84" name="テキスト ボックス 83">
          <a:extLst>
            <a:ext uri="{FF2B5EF4-FFF2-40B4-BE49-F238E27FC236}">
              <a16:creationId xmlns:a16="http://schemas.microsoft.com/office/drawing/2014/main" id="{00000000-0008-0000-1E00-000054000000}"/>
            </a:ext>
          </a:extLst>
        </xdr:cNvPr>
        <xdr:cNvSpPr txBox="1"/>
      </xdr:nvSpPr>
      <xdr:spPr>
        <a:xfrm>
          <a:off x="10433903" y="62090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X1341</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26</xdr:row>
      <xdr:rowOff>77231</xdr:rowOff>
    </xdr:from>
    <xdr:to>
      <xdr:col>22</xdr:col>
      <xdr:colOff>741953</xdr:colOff>
      <xdr:row>27</xdr:row>
      <xdr:rowOff>55106</xdr:rowOff>
    </xdr:to>
    <xdr:sp macro="" textlink="">
      <xdr:nvSpPr>
        <xdr:cNvPr id="85" name="テキスト ボックス 84">
          <a:extLst>
            <a:ext uri="{FF2B5EF4-FFF2-40B4-BE49-F238E27FC236}">
              <a16:creationId xmlns:a16="http://schemas.microsoft.com/office/drawing/2014/main" id="{00000000-0008-0000-1E00-000055000000}"/>
            </a:ext>
          </a:extLst>
        </xdr:cNvPr>
        <xdr:cNvSpPr txBox="1"/>
      </xdr:nvSpPr>
      <xdr:spPr>
        <a:xfrm>
          <a:off x="10433903" y="647803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X1342</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27</xdr:row>
      <xdr:rowOff>54139</xdr:rowOff>
    </xdr:from>
    <xdr:to>
      <xdr:col>22</xdr:col>
      <xdr:colOff>741953</xdr:colOff>
      <xdr:row>28</xdr:row>
      <xdr:rowOff>32014</xdr:rowOff>
    </xdr:to>
    <xdr:sp macro="" textlink="">
      <xdr:nvSpPr>
        <xdr:cNvPr id="86" name="テキスト ボックス 85">
          <a:extLst>
            <a:ext uri="{FF2B5EF4-FFF2-40B4-BE49-F238E27FC236}">
              <a16:creationId xmlns:a16="http://schemas.microsoft.com/office/drawing/2014/main" id="{00000000-0008-0000-1E00-000056000000}"/>
            </a:ext>
          </a:extLst>
        </xdr:cNvPr>
        <xdr:cNvSpPr txBox="1"/>
      </xdr:nvSpPr>
      <xdr:spPr>
        <a:xfrm>
          <a:off x="10433903" y="669306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X1058</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28</xdr:row>
      <xdr:rowOff>224913</xdr:rowOff>
    </xdr:from>
    <xdr:to>
      <xdr:col>22</xdr:col>
      <xdr:colOff>741953</xdr:colOff>
      <xdr:row>29</xdr:row>
      <xdr:rowOff>202788</xdr:rowOff>
    </xdr:to>
    <xdr:sp macro="" textlink="">
      <xdr:nvSpPr>
        <xdr:cNvPr id="88" name="テキスト ボックス 87">
          <a:extLst>
            <a:ext uri="{FF2B5EF4-FFF2-40B4-BE49-F238E27FC236}">
              <a16:creationId xmlns:a16="http://schemas.microsoft.com/office/drawing/2014/main" id="{00000000-0008-0000-1E00-000058000000}"/>
            </a:ext>
          </a:extLst>
        </xdr:cNvPr>
        <xdr:cNvSpPr txBox="1"/>
      </xdr:nvSpPr>
      <xdr:spPr>
        <a:xfrm>
          <a:off x="10433903" y="710196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30</xdr:row>
      <xdr:rowOff>194744</xdr:rowOff>
    </xdr:from>
    <xdr:to>
      <xdr:col>22</xdr:col>
      <xdr:colOff>741953</xdr:colOff>
      <xdr:row>31</xdr:row>
      <xdr:rowOff>172619</xdr:rowOff>
    </xdr:to>
    <xdr:sp macro="" textlink="">
      <xdr:nvSpPr>
        <xdr:cNvPr id="89" name="テキスト ボックス 88">
          <a:extLst>
            <a:ext uri="{FF2B5EF4-FFF2-40B4-BE49-F238E27FC236}">
              <a16:creationId xmlns:a16="http://schemas.microsoft.com/office/drawing/2014/main" id="{00000000-0008-0000-1E00-000059000000}"/>
            </a:ext>
          </a:extLst>
        </xdr:cNvPr>
        <xdr:cNvSpPr txBox="1"/>
      </xdr:nvSpPr>
      <xdr:spPr>
        <a:xfrm>
          <a:off x="10433903" y="75480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X1343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31</xdr:row>
      <xdr:rowOff>216453</xdr:rowOff>
    </xdr:from>
    <xdr:to>
      <xdr:col>22</xdr:col>
      <xdr:colOff>741953</xdr:colOff>
      <xdr:row>32</xdr:row>
      <xdr:rowOff>194328</xdr:rowOff>
    </xdr:to>
    <xdr:sp macro="" textlink="">
      <xdr:nvSpPr>
        <xdr:cNvPr id="90" name="テキスト ボックス 89">
          <a:extLst>
            <a:ext uri="{FF2B5EF4-FFF2-40B4-BE49-F238E27FC236}">
              <a16:creationId xmlns:a16="http://schemas.microsoft.com/office/drawing/2014/main" id="{00000000-0008-0000-1E00-00005A000000}"/>
            </a:ext>
          </a:extLst>
        </xdr:cNvPr>
        <xdr:cNvSpPr txBox="1"/>
      </xdr:nvSpPr>
      <xdr:spPr>
        <a:xfrm>
          <a:off x="10433903" y="780787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X1160</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33</xdr:row>
      <xdr:rowOff>14433</xdr:rowOff>
    </xdr:from>
    <xdr:to>
      <xdr:col>22</xdr:col>
      <xdr:colOff>741953</xdr:colOff>
      <xdr:row>33</xdr:row>
      <xdr:rowOff>230433</xdr:rowOff>
    </xdr:to>
    <xdr:sp macro="" textlink="">
      <xdr:nvSpPr>
        <xdr:cNvPr id="91" name="テキスト ボックス 90">
          <a:extLst>
            <a:ext uri="{FF2B5EF4-FFF2-40B4-BE49-F238E27FC236}">
              <a16:creationId xmlns:a16="http://schemas.microsoft.com/office/drawing/2014/main" id="{00000000-0008-0000-1E00-00005B000000}"/>
            </a:ext>
          </a:extLst>
        </xdr:cNvPr>
        <xdr:cNvSpPr txBox="1"/>
      </xdr:nvSpPr>
      <xdr:spPr>
        <a:xfrm>
          <a:off x="10433903" y="80821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38</xdr:row>
      <xdr:rowOff>32253</xdr:rowOff>
    </xdr:from>
    <xdr:to>
      <xdr:col>22</xdr:col>
      <xdr:colOff>741953</xdr:colOff>
      <xdr:row>39</xdr:row>
      <xdr:rowOff>10128</xdr:rowOff>
    </xdr:to>
    <xdr:sp macro="" textlink="">
      <xdr:nvSpPr>
        <xdr:cNvPr id="92" name="テキスト ボックス 91">
          <a:extLst>
            <a:ext uri="{FF2B5EF4-FFF2-40B4-BE49-F238E27FC236}">
              <a16:creationId xmlns:a16="http://schemas.microsoft.com/office/drawing/2014/main" id="{00000000-0008-0000-1E00-00005C000000}"/>
            </a:ext>
          </a:extLst>
        </xdr:cNvPr>
        <xdr:cNvSpPr txBox="1"/>
      </xdr:nvSpPr>
      <xdr:spPr>
        <a:xfrm>
          <a:off x="10433903" y="929055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X1112</a:t>
          </a:r>
        </a:p>
        <a:p>
          <a:endParaRPr kumimoji="1" lang="en-US" altLang="ja-JP" sz="1100">
            <a:solidFill>
              <a:srgbClr val="0070C0"/>
            </a:solidFill>
          </a:endParaRP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199185</xdr:rowOff>
    </xdr:from>
    <xdr:to>
      <xdr:col>22</xdr:col>
      <xdr:colOff>741953</xdr:colOff>
      <xdr:row>37</xdr:row>
      <xdr:rowOff>177060</xdr:rowOff>
    </xdr:to>
    <xdr:sp macro="" textlink="">
      <xdr:nvSpPr>
        <xdr:cNvPr id="93" name="テキスト ボックス 92">
          <a:extLst>
            <a:ext uri="{FF2B5EF4-FFF2-40B4-BE49-F238E27FC236}">
              <a16:creationId xmlns:a16="http://schemas.microsoft.com/office/drawing/2014/main" id="{00000000-0008-0000-1E00-00005D000000}"/>
            </a:ext>
          </a:extLst>
        </xdr:cNvPr>
        <xdr:cNvSpPr txBox="1"/>
      </xdr:nvSpPr>
      <xdr:spPr>
        <a:xfrm>
          <a:off x="10433903" y="89812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35</xdr:row>
      <xdr:rowOff>14382</xdr:rowOff>
    </xdr:from>
    <xdr:to>
      <xdr:col>22</xdr:col>
      <xdr:colOff>741953</xdr:colOff>
      <xdr:row>35</xdr:row>
      <xdr:rowOff>230382</xdr:rowOff>
    </xdr:to>
    <xdr:sp macro="" textlink="">
      <xdr:nvSpPr>
        <xdr:cNvPr id="94" name="テキスト ボックス 93">
          <a:extLst>
            <a:ext uri="{FF2B5EF4-FFF2-40B4-BE49-F238E27FC236}">
              <a16:creationId xmlns:a16="http://schemas.microsoft.com/office/drawing/2014/main" id="{00000000-0008-0000-1E00-00005E000000}"/>
            </a:ext>
          </a:extLst>
        </xdr:cNvPr>
        <xdr:cNvSpPr txBox="1"/>
      </xdr:nvSpPr>
      <xdr:spPr>
        <a:xfrm>
          <a:off x="10433903" y="855830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X1395</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29</xdr:row>
      <xdr:rowOff>209550</xdr:rowOff>
    </xdr:from>
    <xdr:to>
      <xdr:col>22</xdr:col>
      <xdr:colOff>741953</xdr:colOff>
      <xdr:row>30</xdr:row>
      <xdr:rowOff>187425</xdr:rowOff>
    </xdr:to>
    <xdr:sp macro="" textlink="">
      <xdr:nvSpPr>
        <xdr:cNvPr id="95" name="テキスト ボックス 94">
          <a:extLst>
            <a:ext uri="{FF2B5EF4-FFF2-40B4-BE49-F238E27FC236}">
              <a16:creationId xmlns:a16="http://schemas.microsoft.com/office/drawing/2014/main" id="{00000000-0008-0000-1E00-00005F000000}"/>
            </a:ext>
          </a:extLst>
        </xdr:cNvPr>
        <xdr:cNvSpPr txBox="1"/>
      </xdr:nvSpPr>
      <xdr:spPr>
        <a:xfrm>
          <a:off x="10433903" y="7324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X1163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6350</xdr:rowOff>
    </xdr:from>
    <xdr:to>
      <xdr:col>22</xdr:col>
      <xdr:colOff>741953</xdr:colOff>
      <xdr:row>36</xdr:row>
      <xdr:rowOff>222350</xdr:rowOff>
    </xdr:to>
    <xdr:sp macro="" textlink="">
      <xdr:nvSpPr>
        <xdr:cNvPr id="96" name="テキスト ボックス 95">
          <a:extLst>
            <a:ext uri="{FF2B5EF4-FFF2-40B4-BE49-F238E27FC236}">
              <a16:creationId xmlns:a16="http://schemas.microsoft.com/office/drawing/2014/main" id="{00000000-0008-0000-1E00-000060000000}"/>
            </a:ext>
          </a:extLst>
        </xdr:cNvPr>
        <xdr:cNvSpPr txBox="1"/>
      </xdr:nvSpPr>
      <xdr:spPr>
        <a:xfrm>
          <a:off x="10433903" y="87884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X1396</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6</xdr:row>
      <xdr:rowOff>9525</xdr:rowOff>
    </xdr:from>
    <xdr:to>
      <xdr:col>0</xdr:col>
      <xdr:colOff>814125</xdr:colOff>
      <xdr:row>6</xdr:row>
      <xdr:rowOff>225525</xdr:rowOff>
    </xdr:to>
    <xdr:sp macro="" textlink="">
      <xdr:nvSpPr>
        <xdr:cNvPr id="87" name="テキスト ボックス 86">
          <a:extLst>
            <a:ext uri="{FF2B5EF4-FFF2-40B4-BE49-F238E27FC236}">
              <a16:creationId xmlns:a16="http://schemas.microsoft.com/office/drawing/2014/main" id="{00000000-0008-0000-1E00-000057000000}"/>
            </a:ext>
          </a:extLst>
        </xdr:cNvPr>
        <xdr:cNvSpPr txBox="1"/>
      </xdr:nvSpPr>
      <xdr:spPr>
        <a:xfrm>
          <a:off x="238125" y="1657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22</xdr:col>
      <xdr:colOff>165953</xdr:colOff>
      <xdr:row>34</xdr:row>
      <xdr:rowOff>17616</xdr:rowOff>
    </xdr:from>
    <xdr:to>
      <xdr:col>22</xdr:col>
      <xdr:colOff>741953</xdr:colOff>
      <xdr:row>34</xdr:row>
      <xdr:rowOff>233616</xdr:rowOff>
    </xdr:to>
    <xdr:sp macro="" textlink="">
      <xdr:nvSpPr>
        <xdr:cNvPr id="102" name="テキスト ボックス 101">
          <a:extLst>
            <a:ext uri="{FF2B5EF4-FFF2-40B4-BE49-F238E27FC236}">
              <a16:creationId xmlns:a16="http://schemas.microsoft.com/office/drawing/2014/main" id="{00000000-0008-0000-1E00-000066000000}"/>
            </a:ext>
          </a:extLst>
        </xdr:cNvPr>
        <xdr:cNvSpPr txBox="1"/>
      </xdr:nvSpPr>
      <xdr:spPr>
        <a:xfrm>
          <a:off x="10433903" y="83234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X1394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oneCellAnchor>
    <xdr:from>
      <xdr:col>20</xdr:col>
      <xdr:colOff>11579</xdr:colOff>
      <xdr:row>5</xdr:row>
      <xdr:rowOff>187511</xdr:rowOff>
    </xdr:from>
    <xdr:ext cx="2034241" cy="539004"/>
    <xdr:sp macro="" textlink="">
      <xdr:nvSpPr>
        <xdr:cNvPr id="103" name="吹き出し: 角を丸めた四角形 12">
          <a:extLst>
            <a:ext uri="{FF2B5EF4-FFF2-40B4-BE49-F238E27FC236}">
              <a16:creationId xmlns:a16="http://schemas.microsoft.com/office/drawing/2014/main" id="{00000000-0008-0000-1E00-000067000000}"/>
            </a:ext>
          </a:extLst>
        </xdr:cNvPr>
        <xdr:cNvSpPr/>
      </xdr:nvSpPr>
      <xdr:spPr bwMode="auto">
        <a:xfrm>
          <a:off x="9263529" y="1559111"/>
          <a:ext cx="2033121" cy="530039"/>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twoCellAnchor>
    <xdr:from>
      <xdr:col>0</xdr:col>
      <xdr:colOff>238126</xdr:colOff>
      <xdr:row>7</xdr:row>
      <xdr:rowOff>220196</xdr:rowOff>
    </xdr:from>
    <xdr:to>
      <xdr:col>0</xdr:col>
      <xdr:colOff>814126</xdr:colOff>
      <xdr:row>8</xdr:row>
      <xdr:rowOff>198071</xdr:rowOff>
    </xdr:to>
    <xdr:sp macro="" textlink="">
      <xdr:nvSpPr>
        <xdr:cNvPr id="101" name="テキスト ボックス 100">
          <a:extLst>
            <a:ext uri="{FF2B5EF4-FFF2-40B4-BE49-F238E27FC236}">
              <a16:creationId xmlns:a16="http://schemas.microsoft.com/office/drawing/2014/main" id="{00000000-0008-0000-1E00-000065000000}"/>
            </a:ext>
          </a:extLst>
        </xdr:cNvPr>
        <xdr:cNvSpPr txBox="1"/>
      </xdr:nvSpPr>
      <xdr:spPr>
        <a:xfrm>
          <a:off x="238126" y="21061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16</xdr:col>
      <xdr:colOff>129988</xdr:colOff>
      <xdr:row>7</xdr:row>
      <xdr:rowOff>217395</xdr:rowOff>
    </xdr:from>
    <xdr:to>
      <xdr:col>17</xdr:col>
      <xdr:colOff>369795</xdr:colOff>
      <xdr:row>8</xdr:row>
      <xdr:rowOff>168088</xdr:rowOff>
    </xdr:to>
    <xdr:sp macro="" textlink="">
      <xdr:nvSpPr>
        <xdr:cNvPr id="104" name="テキスト ボックス 103">
          <a:extLst>
            <a:ext uri="{FF2B5EF4-FFF2-40B4-BE49-F238E27FC236}">
              <a16:creationId xmlns:a16="http://schemas.microsoft.com/office/drawing/2014/main" id="{00000000-0008-0000-1E00-000068000000}"/>
            </a:ext>
          </a:extLst>
        </xdr:cNvPr>
        <xdr:cNvSpPr txBox="1"/>
      </xdr:nvSpPr>
      <xdr:spPr>
        <a:xfrm>
          <a:off x="7693959" y="2088777"/>
          <a:ext cx="665630" cy="186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3</xdr:col>
      <xdr:colOff>163547</xdr:colOff>
      <xdr:row>19</xdr:row>
      <xdr:rowOff>35719</xdr:rowOff>
    </xdr:from>
    <xdr:to>
      <xdr:col>5</xdr:col>
      <xdr:colOff>376041</xdr:colOff>
      <xdr:row>20</xdr:row>
      <xdr:rowOff>32197</xdr:rowOff>
    </xdr:to>
    <xdr:sp macro="" textlink="">
      <xdr:nvSpPr>
        <xdr:cNvPr id="106" name="テキスト ボックス 105">
          <a:extLst>
            <a:ext uri="{FF2B5EF4-FFF2-40B4-BE49-F238E27FC236}">
              <a16:creationId xmlns:a16="http://schemas.microsoft.com/office/drawing/2014/main" id="{00000000-0008-0000-1E00-00006A000000}"/>
            </a:ext>
          </a:extLst>
        </xdr:cNvPr>
        <xdr:cNvSpPr txBox="1"/>
      </xdr:nvSpPr>
      <xdr:spPr>
        <a:xfrm>
          <a:off x="1799606" y="4652543"/>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163547</xdr:colOff>
      <xdr:row>20</xdr:row>
      <xdr:rowOff>23229</xdr:rowOff>
    </xdr:from>
    <xdr:to>
      <xdr:col>5</xdr:col>
      <xdr:colOff>376041</xdr:colOff>
      <xdr:row>21</xdr:row>
      <xdr:rowOff>18986</xdr:rowOff>
    </xdr:to>
    <xdr:sp macro="" textlink="">
      <xdr:nvSpPr>
        <xdr:cNvPr id="107" name="テキスト ボックス 106">
          <a:extLst>
            <a:ext uri="{FF2B5EF4-FFF2-40B4-BE49-F238E27FC236}">
              <a16:creationId xmlns:a16="http://schemas.microsoft.com/office/drawing/2014/main" id="{00000000-0008-0000-1E00-00006B000000}"/>
            </a:ext>
          </a:extLst>
        </xdr:cNvPr>
        <xdr:cNvSpPr txBox="1"/>
      </xdr:nvSpPr>
      <xdr:spPr>
        <a:xfrm>
          <a:off x="1799606" y="4871641"/>
          <a:ext cx="1064141" cy="22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163547</xdr:colOff>
      <xdr:row>21</xdr:row>
      <xdr:rowOff>47772</xdr:rowOff>
    </xdr:from>
    <xdr:to>
      <xdr:col>5</xdr:col>
      <xdr:colOff>376041</xdr:colOff>
      <xdr:row>22</xdr:row>
      <xdr:rowOff>44250</xdr:rowOff>
    </xdr:to>
    <xdr:sp macro="" textlink="">
      <xdr:nvSpPr>
        <xdr:cNvPr id="108" name="テキスト ボックス 107">
          <a:extLst>
            <a:ext uri="{FF2B5EF4-FFF2-40B4-BE49-F238E27FC236}">
              <a16:creationId xmlns:a16="http://schemas.microsoft.com/office/drawing/2014/main" id="{00000000-0008-0000-1E00-00006C000000}"/>
            </a:ext>
          </a:extLst>
        </xdr:cNvPr>
        <xdr:cNvSpPr txBox="1"/>
      </xdr:nvSpPr>
      <xdr:spPr>
        <a:xfrm>
          <a:off x="1799606" y="5127772"/>
          <a:ext cx="1064141" cy="228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3</xdr:col>
      <xdr:colOff>149412</xdr:colOff>
      <xdr:row>18</xdr:row>
      <xdr:rowOff>22412</xdr:rowOff>
    </xdr:from>
    <xdr:to>
      <xdr:col>5</xdr:col>
      <xdr:colOff>376041</xdr:colOff>
      <xdr:row>19</xdr:row>
      <xdr:rowOff>12634</xdr:rowOff>
    </xdr:to>
    <xdr:sp macro="" textlink="">
      <xdr:nvSpPr>
        <xdr:cNvPr id="109" name="テキスト ボックス 108">
          <a:extLst>
            <a:ext uri="{FF2B5EF4-FFF2-40B4-BE49-F238E27FC236}">
              <a16:creationId xmlns:a16="http://schemas.microsoft.com/office/drawing/2014/main" id="{00000000-0008-0000-1E00-00006D000000}"/>
            </a:ext>
          </a:extLst>
        </xdr:cNvPr>
        <xdr:cNvSpPr txBox="1"/>
      </xdr:nvSpPr>
      <xdr:spPr>
        <a:xfrm>
          <a:off x="1785471" y="4407647"/>
          <a:ext cx="1078276" cy="221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27</xdr:col>
      <xdr:colOff>469313</xdr:colOff>
      <xdr:row>30</xdr:row>
      <xdr:rowOff>190500</xdr:rowOff>
    </xdr:from>
    <xdr:to>
      <xdr:col>32</xdr:col>
      <xdr:colOff>154213</xdr:colOff>
      <xdr:row>33</xdr:row>
      <xdr:rowOff>121585</xdr:rowOff>
    </xdr:to>
    <xdr:sp macro="" textlink="">
      <xdr:nvSpPr>
        <xdr:cNvPr id="3" name="吹き出し: 角を丸めた四角形 13">
          <a:extLst>
            <a:ext uri="{FF2B5EF4-FFF2-40B4-BE49-F238E27FC236}">
              <a16:creationId xmlns:a16="http://schemas.microsoft.com/office/drawing/2014/main" id="{00000000-0008-0000-1E00-000003000000}"/>
            </a:ext>
          </a:extLst>
        </xdr:cNvPr>
        <xdr:cNvSpPr/>
      </xdr:nvSpPr>
      <xdr:spPr bwMode="auto">
        <a:xfrm>
          <a:off x="13347113" y="7632700"/>
          <a:ext cx="2453500" cy="654985"/>
        </a:xfrm>
        <a:prstGeom prst="wedgeRoundRectCallout">
          <a:avLst>
            <a:gd name="adj1" fmla="val 3782"/>
            <a:gd name="adj2" fmla="val -170923"/>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・④⑤の吹き出し位置・内容の変更</a:t>
          </a:r>
          <a:endParaRPr lang="en-US" altLang="ja-JP" sz="1100">
            <a:solidFill>
              <a:sysClr val="windowText" lastClr="000000"/>
            </a:solidFill>
            <a:effectLst/>
            <a:latin typeface="+mn-lt"/>
            <a:ea typeface="+mn-ea"/>
            <a:cs typeface="+mn-cs"/>
          </a:endParaRPr>
        </a:p>
      </xdr:txBody>
    </xdr:sp>
    <xdr:clientData/>
  </xdr:twoCellAnchor>
  <xdr:twoCellAnchor>
    <xdr:from>
      <xdr:col>27</xdr:col>
      <xdr:colOff>458107</xdr:colOff>
      <xdr:row>30</xdr:row>
      <xdr:rowOff>205922</xdr:rowOff>
    </xdr:from>
    <xdr:to>
      <xdr:col>32</xdr:col>
      <xdr:colOff>143007</xdr:colOff>
      <xdr:row>33</xdr:row>
      <xdr:rowOff>135192</xdr:rowOff>
    </xdr:to>
    <xdr:sp macro="" textlink="">
      <xdr:nvSpPr>
        <xdr:cNvPr id="4" name="吹き出し: 角を丸めた四角形 13">
          <a:extLst>
            <a:ext uri="{FF2B5EF4-FFF2-40B4-BE49-F238E27FC236}">
              <a16:creationId xmlns:a16="http://schemas.microsoft.com/office/drawing/2014/main" id="{00000000-0008-0000-1E00-000004000000}"/>
            </a:ext>
          </a:extLst>
        </xdr:cNvPr>
        <xdr:cNvSpPr/>
      </xdr:nvSpPr>
      <xdr:spPr bwMode="auto">
        <a:xfrm>
          <a:off x="13164457" y="7292522"/>
          <a:ext cx="2421750" cy="615070"/>
        </a:xfrm>
        <a:prstGeom prst="wedgeRoundRectCallout">
          <a:avLst>
            <a:gd name="adj1" fmla="val 6391"/>
            <a:gd name="adj2" fmla="val 132509"/>
            <a:gd name="adj3" fmla="val 16667"/>
          </a:avLst>
        </a:prstGeom>
        <a:solidFill>
          <a:schemeClr val="accent6">
            <a:lumMod val="20000"/>
            <a:lumOff val="80000"/>
          </a:schemeClr>
        </a:solidFill>
        <a:ln>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lvl="0">
            <a:lnSpc>
              <a:spcPts val="1100"/>
            </a:lnSpc>
          </a:pP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回</a:t>
          </a:r>
          <a:r>
            <a:rPr lang="en-US" altLang="ja-JP" sz="1100">
              <a:solidFill>
                <a:sysClr val="windowText" lastClr="000000"/>
              </a:solidFill>
              <a:effectLst/>
              <a:latin typeface="+mn-lt"/>
              <a:ea typeface="+mn-ea"/>
              <a:cs typeface="+mn-cs"/>
            </a:rPr>
            <a:t>LiteS</a:t>
          </a:r>
          <a:r>
            <a:rPr lang="ja-JP" altLang="en-US" sz="1100">
              <a:solidFill>
                <a:sysClr val="windowText" lastClr="000000"/>
              </a:solidFill>
              <a:effectLst/>
              <a:latin typeface="+mn-lt"/>
              <a:ea typeface="+mn-ea"/>
              <a:cs typeface="+mn-cs"/>
            </a:rPr>
            <a:t>規約</a:t>
          </a:r>
          <a:r>
            <a:rPr lang="en-US" altLang="ja-JP" sz="1100">
              <a:solidFill>
                <a:sysClr val="windowText" lastClr="000000"/>
              </a:solidFill>
              <a:effectLst/>
              <a:latin typeface="+mn-lt"/>
              <a:ea typeface="+mn-ea"/>
              <a:cs typeface="+mn-cs"/>
            </a:rPr>
            <a:t>WG</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2022/11/2</a:t>
          </a:r>
          <a:r>
            <a:rPr lang="ja-JP" altLang="ja-JP"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以降に修正</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・④⑤の吹き出し</a:t>
          </a:r>
          <a:r>
            <a:rPr lang="ja-JP" altLang="ja-JP" sz="1100">
              <a:solidFill>
                <a:schemeClr val="dk1"/>
              </a:solidFill>
              <a:effectLst/>
              <a:latin typeface="+mn-lt"/>
              <a:ea typeface="+mn-ea"/>
              <a:cs typeface="+mn-cs"/>
            </a:rPr>
            <a:t>位置・内容</a:t>
          </a:r>
          <a:r>
            <a:rPr lang="ja-JP" altLang="en-US" sz="1100">
              <a:solidFill>
                <a:sysClr val="windowText" lastClr="000000"/>
              </a:solidFill>
              <a:effectLst/>
              <a:latin typeface="+mn-lt"/>
              <a:ea typeface="+mn-ea"/>
              <a:cs typeface="+mn-cs"/>
            </a:rPr>
            <a:t>の変更</a:t>
          </a:r>
          <a:endParaRPr lang="en-US" altLang="ja-JP" sz="1100">
            <a:solidFill>
              <a:sysClr val="windowText" lastClr="000000"/>
            </a:solidFill>
            <a:effectLst/>
            <a:latin typeface="+mn-lt"/>
            <a:ea typeface="+mn-ea"/>
            <a:cs typeface="+mn-cs"/>
          </a:endParaRPr>
        </a:p>
      </xdr:txBody>
    </xdr:sp>
    <xdr:clientData/>
  </xdr:twoCellAnchor>
  <xdr:twoCellAnchor>
    <xdr:from>
      <xdr:col>29</xdr:col>
      <xdr:colOff>127000</xdr:colOff>
      <xdr:row>10</xdr:row>
      <xdr:rowOff>0</xdr:rowOff>
    </xdr:from>
    <xdr:to>
      <xdr:col>33</xdr:col>
      <xdr:colOff>263896</xdr:colOff>
      <xdr:row>15</xdr:row>
      <xdr:rowOff>44826</xdr:rowOff>
    </xdr:to>
    <xdr:sp macro="" textlink="">
      <xdr:nvSpPr>
        <xdr:cNvPr id="5" name="吹き出し: 角を丸めた四角形 15">
          <a:extLst>
            <a:ext uri="{FF2B5EF4-FFF2-40B4-BE49-F238E27FC236}">
              <a16:creationId xmlns:a16="http://schemas.microsoft.com/office/drawing/2014/main" id="{00000000-0008-0000-1E00-000005000000}"/>
            </a:ext>
          </a:extLst>
        </xdr:cNvPr>
        <xdr:cNvSpPr/>
      </xdr:nvSpPr>
      <xdr:spPr bwMode="auto">
        <a:xfrm>
          <a:off x="14293850" y="2514600"/>
          <a:ext cx="1838696" cy="1187826"/>
        </a:xfrm>
        <a:prstGeom prst="wedgeRoundRectCallout">
          <a:avLst>
            <a:gd name="adj1" fmla="val -214049"/>
            <a:gd name="adj2" fmla="val 773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twoCellAnchor>
    <xdr:from>
      <xdr:col>29</xdr:col>
      <xdr:colOff>127000</xdr:colOff>
      <xdr:row>9</xdr:row>
      <xdr:rowOff>222250</xdr:rowOff>
    </xdr:from>
    <xdr:to>
      <xdr:col>33</xdr:col>
      <xdr:colOff>263896</xdr:colOff>
      <xdr:row>15</xdr:row>
      <xdr:rowOff>38476</xdr:rowOff>
    </xdr:to>
    <xdr:sp macro="" textlink="">
      <xdr:nvSpPr>
        <xdr:cNvPr id="6" name="吹き出し: 角を丸めた四角形 15">
          <a:extLst>
            <a:ext uri="{FF2B5EF4-FFF2-40B4-BE49-F238E27FC236}">
              <a16:creationId xmlns:a16="http://schemas.microsoft.com/office/drawing/2014/main" id="{00000000-0008-0000-1E00-000006000000}"/>
            </a:ext>
          </a:extLst>
        </xdr:cNvPr>
        <xdr:cNvSpPr/>
      </xdr:nvSpPr>
      <xdr:spPr bwMode="auto">
        <a:xfrm>
          <a:off x="14293850" y="2508250"/>
          <a:ext cx="1838696" cy="1187826"/>
        </a:xfrm>
        <a:prstGeom prst="wedgeRoundRectCallout">
          <a:avLst>
            <a:gd name="adj1" fmla="val -20997"/>
            <a:gd name="adj2" fmla="val 7632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twoCellAnchor>
    <xdr:from>
      <xdr:col>27</xdr:col>
      <xdr:colOff>768350</xdr:colOff>
      <xdr:row>22</xdr:row>
      <xdr:rowOff>44450</xdr:rowOff>
    </xdr:from>
    <xdr:to>
      <xdr:col>32</xdr:col>
      <xdr:colOff>165100</xdr:colOff>
      <xdr:row>26</xdr:row>
      <xdr:rowOff>50800</xdr:rowOff>
    </xdr:to>
    <xdr:sp macro="" textlink="">
      <xdr:nvSpPr>
        <xdr:cNvPr id="7" name="吹き出し: 角を丸めた四角形 15">
          <a:extLst>
            <a:ext uri="{FF2B5EF4-FFF2-40B4-BE49-F238E27FC236}">
              <a16:creationId xmlns:a16="http://schemas.microsoft.com/office/drawing/2014/main" id="{00000000-0008-0000-1E00-000007000000}"/>
            </a:ext>
          </a:extLst>
        </xdr:cNvPr>
        <xdr:cNvSpPr/>
      </xdr:nvSpPr>
      <xdr:spPr bwMode="auto">
        <a:xfrm>
          <a:off x="13474700" y="5302250"/>
          <a:ext cx="2133600" cy="920750"/>
        </a:xfrm>
        <a:prstGeom prst="wedgeRoundRectCallout">
          <a:avLst>
            <a:gd name="adj1" fmla="val -59687"/>
            <a:gd name="adj2" fmla="val 6069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twoCellAnchor>
    <xdr:from>
      <xdr:col>27</xdr:col>
      <xdr:colOff>768350</xdr:colOff>
      <xdr:row>22</xdr:row>
      <xdr:rowOff>57150</xdr:rowOff>
    </xdr:from>
    <xdr:to>
      <xdr:col>32</xdr:col>
      <xdr:colOff>165100</xdr:colOff>
      <xdr:row>26</xdr:row>
      <xdr:rowOff>63500</xdr:rowOff>
    </xdr:to>
    <xdr:sp macro="" textlink="">
      <xdr:nvSpPr>
        <xdr:cNvPr id="9" name="吹き出し: 角を丸めた四角形 15">
          <a:extLst>
            <a:ext uri="{FF2B5EF4-FFF2-40B4-BE49-F238E27FC236}">
              <a16:creationId xmlns:a16="http://schemas.microsoft.com/office/drawing/2014/main" id="{00000000-0008-0000-1E00-000009000000}"/>
            </a:ext>
          </a:extLst>
        </xdr:cNvPr>
        <xdr:cNvSpPr/>
      </xdr:nvSpPr>
      <xdr:spPr bwMode="auto">
        <a:xfrm>
          <a:off x="13474700" y="5314950"/>
          <a:ext cx="2133600" cy="920750"/>
        </a:xfrm>
        <a:prstGeom prst="wedgeRoundRectCallout">
          <a:avLst>
            <a:gd name="adj1" fmla="val -56413"/>
            <a:gd name="adj2" fmla="val 15586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④課税資産の譲渡等の税抜価額又は税込価額を税率ごとに区分して合計した金額及び適用税率</a:t>
          </a:r>
          <a:endParaRPr lang="ja-JP" altLang="ja-JP" sz="1100">
            <a:solidFill>
              <a:srgbClr val="FF0000"/>
            </a:solidFill>
            <a:effectLst/>
            <a:latin typeface="+mn-lt"/>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4</xdr:row>
      <xdr:rowOff>207814</xdr:rowOff>
    </xdr:from>
    <xdr:ext cx="3076202" cy="261206"/>
    <xdr:sp macro="" textlink="">
      <xdr:nvSpPr>
        <xdr:cNvPr id="4" name="吹き出し: 角を丸めた四角形 17">
          <a:extLst>
            <a:ext uri="{FF2B5EF4-FFF2-40B4-BE49-F238E27FC236}">
              <a16:creationId xmlns:a16="http://schemas.microsoft.com/office/drawing/2014/main" id="{00000000-0008-0000-2000-000004000000}"/>
            </a:ext>
          </a:extLst>
        </xdr:cNvPr>
        <xdr:cNvSpPr/>
      </xdr:nvSpPr>
      <xdr:spPr bwMode="auto">
        <a:xfrm>
          <a:off x="664882" y="1320932"/>
          <a:ext cx="3076202"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661146</xdr:colOff>
      <xdr:row>0</xdr:row>
      <xdr:rowOff>57150</xdr:rowOff>
    </xdr:from>
    <xdr:to>
      <xdr:col>15</xdr:col>
      <xdr:colOff>1273034</xdr:colOff>
      <xdr:row>2</xdr:row>
      <xdr:rowOff>151653</xdr:rowOff>
    </xdr:to>
    <xdr:sp macro="" textlink="">
      <xdr:nvSpPr>
        <xdr:cNvPr id="5" name="四角形: 角を丸くする 11">
          <a:extLst>
            <a:ext uri="{FF2B5EF4-FFF2-40B4-BE49-F238E27FC236}">
              <a16:creationId xmlns:a16="http://schemas.microsoft.com/office/drawing/2014/main" id="{00000000-0008-0000-2000-000005000000}"/>
            </a:ext>
          </a:extLst>
        </xdr:cNvPr>
        <xdr:cNvSpPr/>
      </xdr:nvSpPr>
      <xdr:spPr>
        <a:xfrm>
          <a:off x="11161058" y="57150"/>
          <a:ext cx="3166829" cy="755650"/>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0</xdr:col>
      <xdr:colOff>107950</xdr:colOff>
      <xdr:row>3</xdr:row>
      <xdr:rowOff>0</xdr:rowOff>
    </xdr:from>
    <xdr:to>
      <xdr:col>1</xdr:col>
      <xdr:colOff>11597</xdr:colOff>
      <xdr:row>4</xdr:row>
      <xdr:rowOff>3089</xdr:rowOff>
    </xdr:to>
    <xdr:sp macro="" textlink="">
      <xdr:nvSpPr>
        <xdr:cNvPr id="6" name="テキスト ボックス 5">
          <a:extLst>
            <a:ext uri="{FF2B5EF4-FFF2-40B4-BE49-F238E27FC236}">
              <a16:creationId xmlns:a16="http://schemas.microsoft.com/office/drawing/2014/main" id="{00000000-0008-0000-2000-000006000000}"/>
            </a:ext>
          </a:extLst>
        </xdr:cNvPr>
        <xdr:cNvSpPr txBox="1"/>
      </xdr:nvSpPr>
      <xdr:spPr>
        <a:xfrm>
          <a:off x="107950" y="89647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0</xdr:col>
      <xdr:colOff>63500</xdr:colOff>
      <xdr:row>11</xdr:row>
      <xdr:rowOff>25400</xdr:rowOff>
    </xdr:from>
    <xdr:to>
      <xdr:col>0</xdr:col>
      <xdr:colOff>639500</xdr:colOff>
      <xdr:row>12</xdr:row>
      <xdr:rowOff>28489</xdr:rowOff>
    </xdr:to>
    <xdr:sp macro="" textlink="">
      <xdr:nvSpPr>
        <xdr:cNvPr id="7" name="テキスト ボックス 6">
          <a:extLst>
            <a:ext uri="{FF2B5EF4-FFF2-40B4-BE49-F238E27FC236}">
              <a16:creationId xmlns:a16="http://schemas.microsoft.com/office/drawing/2014/main" id="{00000000-0008-0000-2000-000007000000}"/>
            </a:ext>
          </a:extLst>
        </xdr:cNvPr>
        <xdr:cNvSpPr txBox="1"/>
      </xdr:nvSpPr>
      <xdr:spPr>
        <a:xfrm>
          <a:off x="63500" y="26251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0</xdr:col>
      <xdr:colOff>63500</xdr:colOff>
      <xdr:row>12</xdr:row>
      <xdr:rowOff>31750</xdr:rowOff>
    </xdr:from>
    <xdr:to>
      <xdr:col>0</xdr:col>
      <xdr:colOff>639500</xdr:colOff>
      <xdr:row>13</xdr:row>
      <xdr:rowOff>34838</xdr:rowOff>
    </xdr:to>
    <xdr:sp macro="" textlink="">
      <xdr:nvSpPr>
        <xdr:cNvPr id="8" name="テキスト ボックス 7">
          <a:extLst>
            <a:ext uri="{FF2B5EF4-FFF2-40B4-BE49-F238E27FC236}">
              <a16:creationId xmlns:a16="http://schemas.microsoft.com/office/drawing/2014/main" id="{00000000-0008-0000-2000-000008000000}"/>
            </a:ext>
          </a:extLst>
        </xdr:cNvPr>
        <xdr:cNvSpPr txBox="1"/>
      </xdr:nvSpPr>
      <xdr:spPr>
        <a:xfrm>
          <a:off x="63500" y="284442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ja-JP" altLang="en-US" sz="1100">
            <a:solidFill>
              <a:srgbClr val="0070C0"/>
            </a:solidFill>
          </a:endParaRPr>
        </a:p>
      </xdr:txBody>
    </xdr:sp>
    <xdr:clientData/>
  </xdr:twoCellAnchor>
  <xdr:twoCellAnchor>
    <xdr:from>
      <xdr:col>0</xdr:col>
      <xdr:colOff>69850</xdr:colOff>
      <xdr:row>13</xdr:row>
      <xdr:rowOff>19050</xdr:rowOff>
    </xdr:from>
    <xdr:to>
      <xdr:col>0</xdr:col>
      <xdr:colOff>645850</xdr:colOff>
      <xdr:row>14</xdr:row>
      <xdr:rowOff>22138</xdr:rowOff>
    </xdr:to>
    <xdr:sp macro="" textlink="">
      <xdr:nvSpPr>
        <xdr:cNvPr id="9" name="テキスト ボックス 8">
          <a:extLst>
            <a:ext uri="{FF2B5EF4-FFF2-40B4-BE49-F238E27FC236}">
              <a16:creationId xmlns:a16="http://schemas.microsoft.com/office/drawing/2014/main" id="{00000000-0008-0000-2000-000009000000}"/>
            </a:ext>
          </a:extLst>
        </xdr:cNvPr>
        <xdr:cNvSpPr txBox="1"/>
      </xdr:nvSpPr>
      <xdr:spPr>
        <a:xfrm>
          <a:off x="69850" y="304463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endParaRPr kumimoji="1" lang="ja-JP" altLang="en-US" sz="1100">
            <a:solidFill>
              <a:srgbClr val="0070C0"/>
            </a:solidFill>
          </a:endParaRPr>
        </a:p>
      </xdr:txBody>
    </xdr:sp>
    <xdr:clientData/>
  </xdr:twoCellAnchor>
  <xdr:twoCellAnchor>
    <xdr:from>
      <xdr:col>0</xdr:col>
      <xdr:colOff>69850</xdr:colOff>
      <xdr:row>14</xdr:row>
      <xdr:rowOff>38100</xdr:rowOff>
    </xdr:from>
    <xdr:to>
      <xdr:col>0</xdr:col>
      <xdr:colOff>645850</xdr:colOff>
      <xdr:row>15</xdr:row>
      <xdr:rowOff>41188</xdr:rowOff>
    </xdr:to>
    <xdr:sp macro="" textlink="">
      <xdr:nvSpPr>
        <xdr:cNvPr id="10" name="テキスト ボックス 9">
          <a:extLst>
            <a:ext uri="{FF2B5EF4-FFF2-40B4-BE49-F238E27FC236}">
              <a16:creationId xmlns:a16="http://schemas.microsoft.com/office/drawing/2014/main" id="{00000000-0008-0000-2000-00000A000000}"/>
            </a:ext>
          </a:extLst>
        </xdr:cNvPr>
        <xdr:cNvSpPr txBox="1"/>
      </xdr:nvSpPr>
      <xdr:spPr>
        <a:xfrm>
          <a:off x="69850" y="32766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0</xdr:col>
      <xdr:colOff>69850</xdr:colOff>
      <xdr:row>15</xdr:row>
      <xdr:rowOff>31750</xdr:rowOff>
    </xdr:from>
    <xdr:to>
      <xdr:col>0</xdr:col>
      <xdr:colOff>645850</xdr:colOff>
      <xdr:row>16</xdr:row>
      <xdr:rowOff>34838</xdr:rowOff>
    </xdr:to>
    <xdr:sp macro="" textlink="">
      <xdr:nvSpPr>
        <xdr:cNvPr id="11" name="テキスト ボックス 10">
          <a:extLst>
            <a:ext uri="{FF2B5EF4-FFF2-40B4-BE49-F238E27FC236}">
              <a16:creationId xmlns:a16="http://schemas.microsoft.com/office/drawing/2014/main" id="{00000000-0008-0000-2000-00000B000000}"/>
            </a:ext>
          </a:extLst>
        </xdr:cNvPr>
        <xdr:cNvSpPr txBox="1"/>
      </xdr:nvSpPr>
      <xdr:spPr>
        <a:xfrm>
          <a:off x="69850" y="348316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ja-JP" altLang="en-US" sz="1100">
            <a:solidFill>
              <a:srgbClr val="0070C0"/>
            </a:solidFill>
          </a:endParaRPr>
        </a:p>
      </xdr:txBody>
    </xdr:sp>
    <xdr:clientData/>
  </xdr:twoCellAnchor>
  <xdr:twoCellAnchor>
    <xdr:from>
      <xdr:col>0</xdr:col>
      <xdr:colOff>76200</xdr:colOff>
      <xdr:row>18</xdr:row>
      <xdr:rowOff>31750</xdr:rowOff>
    </xdr:from>
    <xdr:to>
      <xdr:col>0</xdr:col>
      <xdr:colOff>652200</xdr:colOff>
      <xdr:row>19</xdr:row>
      <xdr:rowOff>34838</xdr:rowOff>
    </xdr:to>
    <xdr:sp macro="" textlink="">
      <xdr:nvSpPr>
        <xdr:cNvPr id="12" name="テキスト ボックス 11">
          <a:extLst>
            <a:ext uri="{FF2B5EF4-FFF2-40B4-BE49-F238E27FC236}">
              <a16:creationId xmlns:a16="http://schemas.microsoft.com/office/drawing/2014/main" id="{00000000-0008-0000-2000-00000C000000}"/>
            </a:ext>
          </a:extLst>
        </xdr:cNvPr>
        <xdr:cNvSpPr txBox="1"/>
      </xdr:nvSpPr>
      <xdr:spPr>
        <a:xfrm>
          <a:off x="76200" y="41218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12</xdr:col>
      <xdr:colOff>941294</xdr:colOff>
      <xdr:row>4</xdr:row>
      <xdr:rowOff>63499</xdr:rowOff>
    </xdr:from>
    <xdr:to>
      <xdr:col>13</xdr:col>
      <xdr:colOff>239823</xdr:colOff>
      <xdr:row>5</xdr:row>
      <xdr:rowOff>66587</xdr:rowOff>
    </xdr:to>
    <xdr:sp macro="" textlink="">
      <xdr:nvSpPr>
        <xdr:cNvPr id="13" name="テキスト ボックス 12">
          <a:extLst>
            <a:ext uri="{FF2B5EF4-FFF2-40B4-BE49-F238E27FC236}">
              <a16:creationId xmlns:a16="http://schemas.microsoft.com/office/drawing/2014/main" id="{00000000-0008-0000-2000-00000D000000}"/>
            </a:ext>
          </a:extLst>
        </xdr:cNvPr>
        <xdr:cNvSpPr txBox="1"/>
      </xdr:nvSpPr>
      <xdr:spPr>
        <a:xfrm>
          <a:off x="10163735" y="117288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13</xdr:col>
      <xdr:colOff>1098177</xdr:colOff>
      <xdr:row>4</xdr:row>
      <xdr:rowOff>98424</xdr:rowOff>
    </xdr:from>
    <xdr:to>
      <xdr:col>14</xdr:col>
      <xdr:colOff>396707</xdr:colOff>
      <xdr:row>5</xdr:row>
      <xdr:rowOff>101512</xdr:rowOff>
    </xdr:to>
    <xdr:sp macro="" textlink="">
      <xdr:nvSpPr>
        <xdr:cNvPr id="14" name="テキスト ボックス 13">
          <a:extLst>
            <a:ext uri="{FF2B5EF4-FFF2-40B4-BE49-F238E27FC236}">
              <a16:creationId xmlns:a16="http://schemas.microsoft.com/office/drawing/2014/main" id="{00000000-0008-0000-2000-00000E000000}"/>
            </a:ext>
          </a:extLst>
        </xdr:cNvPr>
        <xdr:cNvSpPr txBox="1"/>
      </xdr:nvSpPr>
      <xdr:spPr>
        <a:xfrm>
          <a:off x="11598089" y="12078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14</xdr:col>
      <xdr:colOff>963706</xdr:colOff>
      <xdr:row>4</xdr:row>
      <xdr:rowOff>92074</xdr:rowOff>
    </xdr:from>
    <xdr:to>
      <xdr:col>15</xdr:col>
      <xdr:colOff>262235</xdr:colOff>
      <xdr:row>5</xdr:row>
      <xdr:rowOff>95162</xdr:rowOff>
    </xdr:to>
    <xdr:sp macro="" textlink="">
      <xdr:nvSpPr>
        <xdr:cNvPr id="15" name="テキスト ボックス 14">
          <a:extLst>
            <a:ext uri="{FF2B5EF4-FFF2-40B4-BE49-F238E27FC236}">
              <a16:creationId xmlns:a16="http://schemas.microsoft.com/office/drawing/2014/main" id="{00000000-0008-0000-2000-00000F000000}"/>
            </a:ext>
          </a:extLst>
        </xdr:cNvPr>
        <xdr:cNvSpPr txBox="1"/>
      </xdr:nvSpPr>
      <xdr:spPr>
        <a:xfrm>
          <a:off x="12741088" y="12014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9</xdr:col>
      <xdr:colOff>127000</xdr:colOff>
      <xdr:row>6</xdr:row>
      <xdr:rowOff>12700</xdr:rowOff>
    </xdr:from>
    <xdr:to>
      <xdr:col>9</xdr:col>
      <xdr:colOff>703000</xdr:colOff>
      <xdr:row>7</xdr:row>
      <xdr:rowOff>15788</xdr:rowOff>
    </xdr:to>
    <xdr:sp macro="" textlink="">
      <xdr:nvSpPr>
        <xdr:cNvPr id="16" name="テキスト ボックス 15">
          <a:extLst>
            <a:ext uri="{FF2B5EF4-FFF2-40B4-BE49-F238E27FC236}">
              <a16:creationId xmlns:a16="http://schemas.microsoft.com/office/drawing/2014/main" id="{00000000-0008-0000-2000-000010000000}"/>
            </a:ext>
          </a:extLst>
        </xdr:cNvPr>
        <xdr:cNvSpPr txBox="1"/>
      </xdr:nvSpPr>
      <xdr:spPr>
        <a:xfrm>
          <a:off x="5326529" y="15479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11</xdr:col>
      <xdr:colOff>0</xdr:colOff>
      <xdr:row>6</xdr:row>
      <xdr:rowOff>0</xdr:rowOff>
    </xdr:from>
    <xdr:to>
      <xdr:col>11</xdr:col>
      <xdr:colOff>576000</xdr:colOff>
      <xdr:row>7</xdr:row>
      <xdr:rowOff>3088</xdr:rowOff>
    </xdr:to>
    <xdr:sp macro="" textlink="">
      <xdr:nvSpPr>
        <xdr:cNvPr id="17" name="テキスト ボックス 16">
          <a:extLst>
            <a:ext uri="{FF2B5EF4-FFF2-40B4-BE49-F238E27FC236}">
              <a16:creationId xmlns:a16="http://schemas.microsoft.com/office/drawing/2014/main" id="{00000000-0008-0000-2000-000011000000}"/>
            </a:ext>
          </a:extLst>
        </xdr:cNvPr>
        <xdr:cNvSpPr txBox="1"/>
      </xdr:nvSpPr>
      <xdr:spPr>
        <a:xfrm>
          <a:off x="7653618" y="15352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X1310</a:t>
          </a:r>
          <a:endParaRPr kumimoji="1" lang="ja-JP" altLang="en-US" sz="1100">
            <a:solidFill>
              <a:srgbClr val="0070C0"/>
            </a:solidFill>
          </a:endParaRPr>
        </a:p>
      </xdr:txBody>
    </xdr:sp>
    <xdr:clientData/>
  </xdr:twoCellAnchor>
  <xdr:twoCellAnchor>
    <xdr:from>
      <xdr:col>14</xdr:col>
      <xdr:colOff>1157941</xdr:colOff>
      <xdr:row>6</xdr:row>
      <xdr:rowOff>6350</xdr:rowOff>
    </xdr:from>
    <xdr:to>
      <xdr:col>15</xdr:col>
      <xdr:colOff>456470</xdr:colOff>
      <xdr:row>7</xdr:row>
      <xdr:rowOff>9438</xdr:rowOff>
    </xdr:to>
    <xdr:sp macro="" textlink="">
      <xdr:nvSpPr>
        <xdr:cNvPr id="18" name="テキスト ボックス 17">
          <a:extLst>
            <a:ext uri="{FF2B5EF4-FFF2-40B4-BE49-F238E27FC236}">
              <a16:creationId xmlns:a16="http://schemas.microsoft.com/office/drawing/2014/main" id="{00000000-0008-0000-2000-000012000000}"/>
            </a:ext>
          </a:extLst>
        </xdr:cNvPr>
        <xdr:cNvSpPr txBox="1"/>
      </xdr:nvSpPr>
      <xdr:spPr>
        <a:xfrm>
          <a:off x="12935323" y="154155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9</xdr:col>
      <xdr:colOff>933174</xdr:colOff>
      <xdr:row>9</xdr:row>
      <xdr:rowOff>19050</xdr:rowOff>
    </xdr:from>
    <xdr:to>
      <xdr:col>9</xdr:col>
      <xdr:colOff>1509174</xdr:colOff>
      <xdr:row>10</xdr:row>
      <xdr:rowOff>22138</xdr:rowOff>
    </xdr:to>
    <xdr:sp macro="" textlink="">
      <xdr:nvSpPr>
        <xdr:cNvPr id="19" name="テキスト ボックス 18">
          <a:extLst>
            <a:ext uri="{FF2B5EF4-FFF2-40B4-BE49-F238E27FC236}">
              <a16:creationId xmlns:a16="http://schemas.microsoft.com/office/drawing/2014/main" id="{00000000-0008-0000-2000-000013000000}"/>
            </a:ext>
          </a:extLst>
        </xdr:cNvPr>
        <xdr:cNvSpPr txBox="1"/>
      </xdr:nvSpPr>
      <xdr:spPr>
        <a:xfrm>
          <a:off x="6132703" y="21929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9</xdr:col>
      <xdr:colOff>933174</xdr:colOff>
      <xdr:row>11</xdr:row>
      <xdr:rowOff>19050</xdr:rowOff>
    </xdr:from>
    <xdr:to>
      <xdr:col>9</xdr:col>
      <xdr:colOff>1509174</xdr:colOff>
      <xdr:row>12</xdr:row>
      <xdr:rowOff>22139</xdr:rowOff>
    </xdr:to>
    <xdr:sp macro="" textlink="">
      <xdr:nvSpPr>
        <xdr:cNvPr id="20" name="テキスト ボックス 19">
          <a:extLst>
            <a:ext uri="{FF2B5EF4-FFF2-40B4-BE49-F238E27FC236}">
              <a16:creationId xmlns:a16="http://schemas.microsoft.com/office/drawing/2014/main" id="{00000000-0008-0000-2000-000014000000}"/>
            </a:ext>
          </a:extLst>
        </xdr:cNvPr>
        <xdr:cNvSpPr txBox="1"/>
      </xdr:nvSpPr>
      <xdr:spPr>
        <a:xfrm>
          <a:off x="6132703" y="261881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endParaRPr kumimoji="1" lang="ja-JP" altLang="en-US" sz="1100">
            <a:solidFill>
              <a:srgbClr val="0070C0"/>
            </a:solidFill>
          </a:endParaRPr>
        </a:p>
      </xdr:txBody>
    </xdr:sp>
    <xdr:clientData/>
  </xdr:twoCellAnchor>
  <xdr:twoCellAnchor>
    <xdr:from>
      <xdr:col>9</xdr:col>
      <xdr:colOff>933174</xdr:colOff>
      <xdr:row>12</xdr:row>
      <xdr:rowOff>31750</xdr:rowOff>
    </xdr:from>
    <xdr:to>
      <xdr:col>9</xdr:col>
      <xdr:colOff>1509174</xdr:colOff>
      <xdr:row>13</xdr:row>
      <xdr:rowOff>34838</xdr:rowOff>
    </xdr:to>
    <xdr:sp macro="" textlink="">
      <xdr:nvSpPr>
        <xdr:cNvPr id="21" name="テキスト ボックス 20">
          <a:extLst>
            <a:ext uri="{FF2B5EF4-FFF2-40B4-BE49-F238E27FC236}">
              <a16:creationId xmlns:a16="http://schemas.microsoft.com/office/drawing/2014/main" id="{00000000-0008-0000-2000-000015000000}"/>
            </a:ext>
          </a:extLst>
        </xdr:cNvPr>
        <xdr:cNvSpPr txBox="1"/>
      </xdr:nvSpPr>
      <xdr:spPr>
        <a:xfrm>
          <a:off x="6132703" y="284442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endParaRPr kumimoji="1" lang="ja-JP" altLang="en-US" sz="1100">
            <a:solidFill>
              <a:srgbClr val="0070C0"/>
            </a:solidFill>
          </a:endParaRPr>
        </a:p>
      </xdr:txBody>
    </xdr:sp>
    <xdr:clientData/>
  </xdr:twoCellAnchor>
  <xdr:twoCellAnchor>
    <xdr:from>
      <xdr:col>9</xdr:col>
      <xdr:colOff>933174</xdr:colOff>
      <xdr:row>13</xdr:row>
      <xdr:rowOff>38100</xdr:rowOff>
    </xdr:from>
    <xdr:to>
      <xdr:col>9</xdr:col>
      <xdr:colOff>1509174</xdr:colOff>
      <xdr:row>14</xdr:row>
      <xdr:rowOff>41188</xdr:rowOff>
    </xdr:to>
    <xdr:sp macro="" textlink="">
      <xdr:nvSpPr>
        <xdr:cNvPr id="22" name="テキスト ボックス 21">
          <a:extLst>
            <a:ext uri="{FF2B5EF4-FFF2-40B4-BE49-F238E27FC236}">
              <a16:creationId xmlns:a16="http://schemas.microsoft.com/office/drawing/2014/main" id="{00000000-0008-0000-2000-000016000000}"/>
            </a:ext>
          </a:extLst>
        </xdr:cNvPr>
        <xdr:cNvSpPr txBox="1"/>
      </xdr:nvSpPr>
      <xdr:spPr>
        <a:xfrm>
          <a:off x="6132703" y="306368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933174</xdr:colOff>
      <xdr:row>14</xdr:row>
      <xdr:rowOff>44450</xdr:rowOff>
    </xdr:from>
    <xdr:to>
      <xdr:col>9</xdr:col>
      <xdr:colOff>1509174</xdr:colOff>
      <xdr:row>15</xdr:row>
      <xdr:rowOff>47538</xdr:rowOff>
    </xdr:to>
    <xdr:sp macro="" textlink="">
      <xdr:nvSpPr>
        <xdr:cNvPr id="23" name="テキスト ボックス 22">
          <a:extLst>
            <a:ext uri="{FF2B5EF4-FFF2-40B4-BE49-F238E27FC236}">
              <a16:creationId xmlns:a16="http://schemas.microsoft.com/office/drawing/2014/main" id="{00000000-0008-0000-2000-000017000000}"/>
            </a:ext>
          </a:extLst>
        </xdr:cNvPr>
        <xdr:cNvSpPr txBox="1"/>
      </xdr:nvSpPr>
      <xdr:spPr>
        <a:xfrm>
          <a:off x="6132703" y="3282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11</xdr:col>
      <xdr:colOff>411630</xdr:colOff>
      <xdr:row>16</xdr:row>
      <xdr:rowOff>196850</xdr:rowOff>
    </xdr:from>
    <xdr:to>
      <xdr:col>11</xdr:col>
      <xdr:colOff>987630</xdr:colOff>
      <xdr:row>17</xdr:row>
      <xdr:rowOff>199939</xdr:rowOff>
    </xdr:to>
    <xdr:sp macro="" textlink="">
      <xdr:nvSpPr>
        <xdr:cNvPr id="24" name="テキスト ボックス 23">
          <a:extLst>
            <a:ext uri="{FF2B5EF4-FFF2-40B4-BE49-F238E27FC236}">
              <a16:creationId xmlns:a16="http://schemas.microsoft.com/office/drawing/2014/main" id="{00000000-0008-0000-2000-000018000000}"/>
            </a:ext>
          </a:extLst>
        </xdr:cNvPr>
        <xdr:cNvSpPr txBox="1"/>
      </xdr:nvSpPr>
      <xdr:spPr>
        <a:xfrm>
          <a:off x="8065248" y="386117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13</xdr:col>
      <xdr:colOff>425450</xdr:colOff>
      <xdr:row>16</xdr:row>
      <xdr:rowOff>196850</xdr:rowOff>
    </xdr:from>
    <xdr:to>
      <xdr:col>13</xdr:col>
      <xdr:colOff>1001450</xdr:colOff>
      <xdr:row>17</xdr:row>
      <xdr:rowOff>199939</xdr:rowOff>
    </xdr:to>
    <xdr:sp macro="" textlink="">
      <xdr:nvSpPr>
        <xdr:cNvPr id="25" name="テキスト ボックス 24">
          <a:extLst>
            <a:ext uri="{FF2B5EF4-FFF2-40B4-BE49-F238E27FC236}">
              <a16:creationId xmlns:a16="http://schemas.microsoft.com/office/drawing/2014/main" id="{00000000-0008-0000-2000-000019000000}"/>
            </a:ext>
          </a:extLst>
        </xdr:cNvPr>
        <xdr:cNvSpPr txBox="1"/>
      </xdr:nvSpPr>
      <xdr:spPr>
        <a:xfrm>
          <a:off x="10925362" y="386117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539750</xdr:colOff>
      <xdr:row>16</xdr:row>
      <xdr:rowOff>196850</xdr:rowOff>
    </xdr:from>
    <xdr:to>
      <xdr:col>14</xdr:col>
      <xdr:colOff>1115750</xdr:colOff>
      <xdr:row>17</xdr:row>
      <xdr:rowOff>199939</xdr:rowOff>
    </xdr:to>
    <xdr:sp macro="" textlink="">
      <xdr:nvSpPr>
        <xdr:cNvPr id="26" name="テキスト ボックス 25">
          <a:extLst>
            <a:ext uri="{FF2B5EF4-FFF2-40B4-BE49-F238E27FC236}">
              <a16:creationId xmlns:a16="http://schemas.microsoft.com/office/drawing/2014/main" id="{00000000-0008-0000-2000-00001A000000}"/>
            </a:ext>
          </a:extLst>
        </xdr:cNvPr>
        <xdr:cNvSpPr txBox="1"/>
      </xdr:nvSpPr>
      <xdr:spPr>
        <a:xfrm>
          <a:off x="12317132" y="386117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15</xdr:col>
      <xdr:colOff>371475</xdr:colOff>
      <xdr:row>24</xdr:row>
      <xdr:rowOff>215899</xdr:rowOff>
    </xdr:from>
    <xdr:to>
      <xdr:col>15</xdr:col>
      <xdr:colOff>947475</xdr:colOff>
      <xdr:row>25</xdr:row>
      <xdr:rowOff>207781</xdr:rowOff>
    </xdr:to>
    <xdr:sp macro="" textlink="">
      <xdr:nvSpPr>
        <xdr:cNvPr id="27" name="テキスト ボックス 26">
          <a:extLst>
            <a:ext uri="{FF2B5EF4-FFF2-40B4-BE49-F238E27FC236}">
              <a16:creationId xmlns:a16="http://schemas.microsoft.com/office/drawing/2014/main" id="{00000000-0008-0000-2000-00001B000000}"/>
            </a:ext>
          </a:extLst>
        </xdr:cNvPr>
        <xdr:cNvSpPr txBox="1"/>
      </xdr:nvSpPr>
      <xdr:spPr>
        <a:xfrm>
          <a:off x="13426328" y="561713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9</xdr:col>
      <xdr:colOff>2105026</xdr:colOff>
      <xdr:row>17</xdr:row>
      <xdr:rowOff>190500</xdr:rowOff>
    </xdr:from>
    <xdr:to>
      <xdr:col>11</xdr:col>
      <xdr:colOff>56276</xdr:colOff>
      <xdr:row>18</xdr:row>
      <xdr:rowOff>190600</xdr:rowOff>
    </xdr:to>
    <xdr:sp macro="" textlink="">
      <xdr:nvSpPr>
        <xdr:cNvPr id="28" name="テキスト ボックス 27">
          <a:extLst>
            <a:ext uri="{FF2B5EF4-FFF2-40B4-BE49-F238E27FC236}">
              <a16:creationId xmlns:a16="http://schemas.microsoft.com/office/drawing/2014/main" id="{00000000-0008-0000-2000-00001C000000}"/>
            </a:ext>
          </a:extLst>
        </xdr:cNvPr>
        <xdr:cNvSpPr txBox="1"/>
      </xdr:nvSpPr>
      <xdr:spPr>
        <a:xfrm>
          <a:off x="7286626" y="4019550"/>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2105026</xdr:colOff>
      <xdr:row>19</xdr:row>
      <xdr:rowOff>4483</xdr:rowOff>
    </xdr:from>
    <xdr:to>
      <xdr:col>11</xdr:col>
      <xdr:colOff>56276</xdr:colOff>
      <xdr:row>20</xdr:row>
      <xdr:rowOff>4583</xdr:rowOff>
    </xdr:to>
    <xdr:sp macro="" textlink="">
      <xdr:nvSpPr>
        <xdr:cNvPr id="29" name="テキスト ボックス 28">
          <a:extLst>
            <a:ext uri="{FF2B5EF4-FFF2-40B4-BE49-F238E27FC236}">
              <a16:creationId xmlns:a16="http://schemas.microsoft.com/office/drawing/2014/main" id="{00000000-0008-0000-2000-00001D000000}"/>
            </a:ext>
          </a:extLst>
        </xdr:cNvPr>
        <xdr:cNvSpPr txBox="1"/>
      </xdr:nvSpPr>
      <xdr:spPr>
        <a:xfrm>
          <a:off x="7286626" y="4252633"/>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2105026</xdr:colOff>
      <xdr:row>20</xdr:row>
      <xdr:rowOff>26144</xdr:rowOff>
    </xdr:from>
    <xdr:to>
      <xdr:col>11</xdr:col>
      <xdr:colOff>56276</xdr:colOff>
      <xdr:row>21</xdr:row>
      <xdr:rowOff>26244</xdr:rowOff>
    </xdr:to>
    <xdr:sp macro="" textlink="">
      <xdr:nvSpPr>
        <xdr:cNvPr id="30" name="テキスト ボックス 29">
          <a:extLst>
            <a:ext uri="{FF2B5EF4-FFF2-40B4-BE49-F238E27FC236}">
              <a16:creationId xmlns:a16="http://schemas.microsoft.com/office/drawing/2014/main" id="{00000000-0008-0000-2000-00001E000000}"/>
            </a:ext>
          </a:extLst>
        </xdr:cNvPr>
        <xdr:cNvSpPr txBox="1"/>
      </xdr:nvSpPr>
      <xdr:spPr>
        <a:xfrm>
          <a:off x="7286626" y="4483844"/>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2105026</xdr:colOff>
      <xdr:row>21</xdr:row>
      <xdr:rowOff>57894</xdr:rowOff>
    </xdr:from>
    <xdr:to>
      <xdr:col>11</xdr:col>
      <xdr:colOff>56276</xdr:colOff>
      <xdr:row>22</xdr:row>
      <xdr:rowOff>57994</xdr:rowOff>
    </xdr:to>
    <xdr:sp macro="" textlink="">
      <xdr:nvSpPr>
        <xdr:cNvPr id="31" name="テキスト ボックス 30">
          <a:extLst>
            <a:ext uri="{FF2B5EF4-FFF2-40B4-BE49-F238E27FC236}">
              <a16:creationId xmlns:a16="http://schemas.microsoft.com/office/drawing/2014/main" id="{00000000-0008-0000-2000-00001F000000}"/>
            </a:ext>
          </a:extLst>
        </xdr:cNvPr>
        <xdr:cNvSpPr txBox="1"/>
      </xdr:nvSpPr>
      <xdr:spPr>
        <a:xfrm>
          <a:off x="7286626" y="4725144"/>
          <a:ext cx="399175"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2105026</xdr:colOff>
      <xdr:row>22</xdr:row>
      <xdr:rowOff>95994</xdr:rowOff>
    </xdr:from>
    <xdr:to>
      <xdr:col>11</xdr:col>
      <xdr:colOff>56276</xdr:colOff>
      <xdr:row>23</xdr:row>
      <xdr:rowOff>64344</xdr:rowOff>
    </xdr:to>
    <xdr:sp macro="" textlink="">
      <xdr:nvSpPr>
        <xdr:cNvPr id="32" name="テキスト ボックス 31">
          <a:extLst>
            <a:ext uri="{FF2B5EF4-FFF2-40B4-BE49-F238E27FC236}">
              <a16:creationId xmlns:a16="http://schemas.microsoft.com/office/drawing/2014/main" id="{00000000-0008-0000-2000-000020000000}"/>
            </a:ext>
          </a:extLst>
        </xdr:cNvPr>
        <xdr:cNvSpPr txBox="1"/>
      </xdr:nvSpPr>
      <xdr:spPr>
        <a:xfrm>
          <a:off x="7286626" y="4972794"/>
          <a:ext cx="399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13</xdr:col>
      <xdr:colOff>941294</xdr:colOff>
      <xdr:row>5</xdr:row>
      <xdr:rowOff>212911</xdr:rowOff>
    </xdr:from>
    <xdr:to>
      <xdr:col>14</xdr:col>
      <xdr:colOff>239824</xdr:colOff>
      <xdr:row>7</xdr:row>
      <xdr:rowOff>3087</xdr:rowOff>
    </xdr:to>
    <xdr:sp macro="" textlink="">
      <xdr:nvSpPr>
        <xdr:cNvPr id="35" name="テキスト ボックス 34">
          <a:extLst>
            <a:ext uri="{FF2B5EF4-FFF2-40B4-BE49-F238E27FC236}">
              <a16:creationId xmlns:a16="http://schemas.microsoft.com/office/drawing/2014/main" id="{00000000-0008-0000-2000-000023000000}"/>
            </a:ext>
          </a:extLst>
        </xdr:cNvPr>
        <xdr:cNvSpPr txBox="1"/>
      </xdr:nvSpPr>
      <xdr:spPr>
        <a:xfrm>
          <a:off x="11441206" y="153520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13</xdr:col>
      <xdr:colOff>1154206</xdr:colOff>
      <xdr:row>29</xdr:row>
      <xdr:rowOff>157442</xdr:rowOff>
    </xdr:from>
    <xdr:to>
      <xdr:col>16</xdr:col>
      <xdr:colOff>171451</xdr:colOff>
      <xdr:row>31</xdr:row>
      <xdr:rowOff>26895</xdr:rowOff>
    </xdr:to>
    <xdr:sp macro="" textlink="">
      <xdr:nvSpPr>
        <xdr:cNvPr id="36" name="吹き出し: 角を丸めた四角形 15">
          <a:extLst>
            <a:ext uri="{FF2B5EF4-FFF2-40B4-BE49-F238E27FC236}">
              <a16:creationId xmlns:a16="http://schemas.microsoft.com/office/drawing/2014/main" id="{00000000-0008-0000-2000-000024000000}"/>
            </a:ext>
          </a:extLst>
        </xdr:cNvPr>
        <xdr:cNvSpPr/>
      </xdr:nvSpPr>
      <xdr:spPr bwMode="auto">
        <a:xfrm>
          <a:off x="11654118" y="6724089"/>
          <a:ext cx="2939304" cy="340100"/>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一般的な請求書で扱う項目名称を使用</a:t>
          </a:r>
        </a:p>
      </xdr:txBody>
    </xdr:sp>
    <xdr:clientData/>
  </xdr:twoCellAnchor>
  <xdr:twoCellAnchor>
    <xdr:from>
      <xdr:col>13</xdr:col>
      <xdr:colOff>571500</xdr:colOff>
      <xdr:row>24</xdr:row>
      <xdr:rowOff>198343</xdr:rowOff>
    </xdr:from>
    <xdr:to>
      <xdr:col>13</xdr:col>
      <xdr:colOff>1147500</xdr:colOff>
      <xdr:row>25</xdr:row>
      <xdr:rowOff>190225</xdr:rowOff>
    </xdr:to>
    <xdr:sp macro="" textlink="">
      <xdr:nvSpPr>
        <xdr:cNvPr id="37" name="テキスト ボックス 36">
          <a:extLst>
            <a:ext uri="{FF2B5EF4-FFF2-40B4-BE49-F238E27FC236}">
              <a16:creationId xmlns:a16="http://schemas.microsoft.com/office/drawing/2014/main" id="{00000000-0008-0000-2000-000025000000}"/>
            </a:ext>
          </a:extLst>
        </xdr:cNvPr>
        <xdr:cNvSpPr txBox="1"/>
      </xdr:nvSpPr>
      <xdr:spPr>
        <a:xfrm>
          <a:off x="11071412" y="559957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p>
      </xdr:txBody>
    </xdr:sp>
    <xdr:clientData/>
  </xdr:twoCellAnchor>
  <xdr:twoCellAnchor>
    <xdr:from>
      <xdr:col>14</xdr:col>
      <xdr:colOff>517525</xdr:colOff>
      <xdr:row>24</xdr:row>
      <xdr:rowOff>209549</xdr:rowOff>
    </xdr:from>
    <xdr:to>
      <xdr:col>14</xdr:col>
      <xdr:colOff>1093525</xdr:colOff>
      <xdr:row>25</xdr:row>
      <xdr:rowOff>201431</xdr:rowOff>
    </xdr:to>
    <xdr:sp macro="" textlink="">
      <xdr:nvSpPr>
        <xdr:cNvPr id="38" name="テキスト ボックス 37">
          <a:extLst>
            <a:ext uri="{FF2B5EF4-FFF2-40B4-BE49-F238E27FC236}">
              <a16:creationId xmlns:a16="http://schemas.microsoft.com/office/drawing/2014/main" id="{00000000-0008-0000-2000-000026000000}"/>
            </a:ext>
          </a:extLst>
        </xdr:cNvPr>
        <xdr:cNvSpPr txBox="1"/>
      </xdr:nvSpPr>
      <xdr:spPr>
        <a:xfrm>
          <a:off x="12294907" y="561078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xdr:txBody>
    </xdr:sp>
    <xdr:clientData/>
  </xdr:twoCellAnchor>
  <xdr:twoCellAnchor>
    <xdr:from>
      <xdr:col>9</xdr:col>
      <xdr:colOff>933174</xdr:colOff>
      <xdr:row>10</xdr:row>
      <xdr:rowOff>0</xdr:rowOff>
    </xdr:from>
    <xdr:to>
      <xdr:col>9</xdr:col>
      <xdr:colOff>1509174</xdr:colOff>
      <xdr:row>11</xdr:row>
      <xdr:rowOff>3088</xdr:rowOff>
    </xdr:to>
    <xdr:sp macro="" textlink="">
      <xdr:nvSpPr>
        <xdr:cNvPr id="39" name="テキスト ボックス 38">
          <a:extLst>
            <a:ext uri="{FF2B5EF4-FFF2-40B4-BE49-F238E27FC236}">
              <a16:creationId xmlns:a16="http://schemas.microsoft.com/office/drawing/2014/main" id="{00000000-0008-0000-2000-000027000000}"/>
            </a:ext>
          </a:extLst>
        </xdr:cNvPr>
        <xdr:cNvSpPr txBox="1"/>
      </xdr:nvSpPr>
      <xdr:spPr>
        <a:xfrm>
          <a:off x="6132703" y="238685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endParaRPr kumimoji="1" lang="ja-JP" altLang="en-US" sz="1100">
            <a:solidFill>
              <a:srgbClr val="0070C0"/>
            </a:solidFill>
          </a:endParaRPr>
        </a:p>
      </xdr:txBody>
    </xdr:sp>
    <xdr:clientData/>
  </xdr:twoCellAnchor>
  <xdr:twoCellAnchor>
    <xdr:from>
      <xdr:col>0</xdr:col>
      <xdr:colOff>63500</xdr:colOff>
      <xdr:row>10</xdr:row>
      <xdr:rowOff>19877</xdr:rowOff>
    </xdr:from>
    <xdr:to>
      <xdr:col>0</xdr:col>
      <xdr:colOff>639500</xdr:colOff>
      <xdr:row>11</xdr:row>
      <xdr:rowOff>22965</xdr:rowOff>
    </xdr:to>
    <xdr:sp macro="" textlink="">
      <xdr:nvSpPr>
        <xdr:cNvPr id="40" name="テキスト ボックス 39">
          <a:extLst>
            <a:ext uri="{FF2B5EF4-FFF2-40B4-BE49-F238E27FC236}">
              <a16:creationId xmlns:a16="http://schemas.microsoft.com/office/drawing/2014/main" id="{00000000-0008-0000-2000-000028000000}"/>
            </a:ext>
          </a:extLst>
        </xdr:cNvPr>
        <xdr:cNvSpPr txBox="1"/>
      </xdr:nvSpPr>
      <xdr:spPr>
        <a:xfrm>
          <a:off x="63500" y="240673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xdr:txBody>
    </xdr:sp>
    <xdr:clientData/>
  </xdr:twoCellAnchor>
  <xdr:oneCellAnchor>
    <xdr:from>
      <xdr:col>2</xdr:col>
      <xdr:colOff>942975</xdr:colOff>
      <xdr:row>0</xdr:row>
      <xdr:rowOff>47625</xdr:rowOff>
    </xdr:from>
    <xdr:ext cx="8039099" cy="261206"/>
    <xdr:sp macro="" textlink="">
      <xdr:nvSpPr>
        <xdr:cNvPr id="41" name="吹き出し: 角を丸めた四角形 15">
          <a:extLst>
            <a:ext uri="{FF2B5EF4-FFF2-40B4-BE49-F238E27FC236}">
              <a16:creationId xmlns:a16="http://schemas.microsoft.com/office/drawing/2014/main" id="{00000000-0008-0000-2000-000029000000}"/>
            </a:ext>
          </a:extLst>
        </xdr:cNvPr>
        <xdr:cNvSpPr/>
      </xdr:nvSpPr>
      <xdr:spPr bwMode="auto">
        <a:xfrm>
          <a:off x="1866900" y="47625"/>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仕入先と協力会社間の課税取引として、ゼネコンから仕入先への支払を立替金として、協力会社に請求する場合</a:t>
          </a:r>
        </a:p>
      </xdr:txBody>
    </xdr:sp>
    <xdr:clientData/>
  </xdr:oneCellAnchor>
  <xdr:twoCellAnchor>
    <xdr:from>
      <xdr:col>12</xdr:col>
      <xdr:colOff>616324</xdr:colOff>
      <xdr:row>17</xdr:row>
      <xdr:rowOff>6351</xdr:rowOff>
    </xdr:from>
    <xdr:to>
      <xdr:col>12</xdr:col>
      <xdr:colOff>1192324</xdr:colOff>
      <xdr:row>18</xdr:row>
      <xdr:rowOff>9439</xdr:rowOff>
    </xdr:to>
    <xdr:sp macro="" textlink="">
      <xdr:nvSpPr>
        <xdr:cNvPr id="46" name="テキスト ボックス 45">
          <a:extLst>
            <a:ext uri="{FF2B5EF4-FFF2-40B4-BE49-F238E27FC236}">
              <a16:creationId xmlns:a16="http://schemas.microsoft.com/office/drawing/2014/main" id="{00000000-0008-0000-2000-00002E000000}"/>
            </a:ext>
          </a:extLst>
        </xdr:cNvPr>
        <xdr:cNvSpPr txBox="1"/>
      </xdr:nvSpPr>
      <xdr:spPr>
        <a:xfrm>
          <a:off x="9838765" y="388358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X1366</a:t>
          </a:r>
          <a:endParaRPr kumimoji="1" lang="ja-JP" altLang="en-US" sz="1100">
            <a:solidFill>
              <a:srgbClr val="0070C0"/>
            </a:solidFill>
          </a:endParaRPr>
        </a:p>
      </xdr:txBody>
    </xdr:sp>
    <xdr:clientData/>
  </xdr:twoCellAnchor>
  <xdr:oneCellAnchor>
    <xdr:from>
      <xdr:col>12</xdr:col>
      <xdr:colOff>1019735</xdr:colOff>
      <xdr:row>7</xdr:row>
      <xdr:rowOff>205798</xdr:rowOff>
    </xdr:from>
    <xdr:ext cx="1943847" cy="522413"/>
    <xdr:sp macro="" textlink="">
      <xdr:nvSpPr>
        <xdr:cNvPr id="47" name="吹き出し: 角を丸めた四角形 12">
          <a:extLst>
            <a:ext uri="{FF2B5EF4-FFF2-40B4-BE49-F238E27FC236}">
              <a16:creationId xmlns:a16="http://schemas.microsoft.com/office/drawing/2014/main" id="{00000000-0008-0000-2000-00002F000000}"/>
            </a:ext>
          </a:extLst>
        </xdr:cNvPr>
        <xdr:cNvSpPr/>
      </xdr:nvSpPr>
      <xdr:spPr bwMode="auto">
        <a:xfrm>
          <a:off x="10208559" y="1968857"/>
          <a:ext cx="1943847" cy="522413"/>
        </a:xfrm>
        <a:prstGeom prst="wedgeRoundRectCallout">
          <a:avLst>
            <a:gd name="adj1" fmla="val -23921"/>
            <a:gd name="adj2" fmla="val -715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13</xdr:col>
      <xdr:colOff>371660</xdr:colOff>
      <xdr:row>12</xdr:row>
      <xdr:rowOff>37166</xdr:rowOff>
    </xdr:from>
    <xdr:ext cx="3270250" cy="564514"/>
    <xdr:sp macro="" textlink="">
      <xdr:nvSpPr>
        <xdr:cNvPr id="34" name="吹き出し: 線 2">
          <a:extLst>
            <a:ext uri="{FF2B5EF4-FFF2-40B4-BE49-F238E27FC236}">
              <a16:creationId xmlns:a16="http://schemas.microsoft.com/office/drawing/2014/main" id="{00000000-0008-0000-2000-000022000000}"/>
            </a:ext>
          </a:extLst>
        </xdr:cNvPr>
        <xdr:cNvSpPr/>
      </xdr:nvSpPr>
      <xdr:spPr>
        <a:xfrm flipH="1">
          <a:off x="10871572" y="2849842"/>
          <a:ext cx="3270250" cy="564514"/>
        </a:xfrm>
        <a:prstGeom prst="borderCallout1">
          <a:avLst>
            <a:gd name="adj1" fmla="val 6005"/>
            <a:gd name="adj2" fmla="val 100782"/>
            <a:gd name="adj3" fmla="val -69912"/>
            <a:gd name="adj4" fmla="val 103743"/>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者間取引の場合</a:t>
          </a:r>
          <a:r>
            <a:rPr lang="ja-JP" altLang="ja-JP" sz="1100">
              <a:solidFill>
                <a:sysClr val="windowText" lastClr="000000"/>
              </a:solidFill>
              <a:effectLst/>
              <a:latin typeface="+mn-lt"/>
              <a:ea typeface="+mn-ea"/>
              <a:cs typeface="+mn-cs"/>
            </a:rPr>
            <a:t>、ゼネコンの適格請求書発行事業者の登録番号</a:t>
          </a:r>
          <a:r>
            <a:rPr lang="ja-JP" altLang="en-US" sz="1100">
              <a:solidFill>
                <a:sysClr val="windowText" lastClr="000000"/>
              </a:solidFill>
              <a:effectLst/>
              <a:latin typeface="+mn-lt"/>
              <a:ea typeface="+mn-ea"/>
              <a:cs typeface="+mn-cs"/>
            </a:rPr>
            <a:t>を記載</a:t>
          </a:r>
          <a:r>
            <a:rPr lang="ja-JP" altLang="ja-JP" sz="1100">
              <a:solidFill>
                <a:sysClr val="windowText" lastClr="000000"/>
              </a:solidFill>
              <a:effectLst/>
              <a:latin typeface="+mn-lt"/>
              <a:ea typeface="+mn-ea"/>
              <a:cs typeface="+mn-cs"/>
            </a:rPr>
            <a:t>は不要</a:t>
          </a:r>
          <a:endParaRPr kumimoji="1" lang="ja-JP" altLang="en-US" sz="1100" b="1">
            <a:solidFill>
              <a:sysClr val="windowText" lastClr="000000"/>
            </a:solidFill>
            <a:latin typeface="+mn-lt"/>
            <a:ea typeface="+mn-ea"/>
            <a:cs typeface="+mn-cs"/>
          </a:endParaRPr>
        </a:p>
      </xdr:txBody>
    </xdr:sp>
    <xdr:clientData/>
  </xdr:oneCellAnchor>
  <xdr:oneCellAnchor>
    <xdr:from>
      <xdr:col>15</xdr:col>
      <xdr:colOff>33618</xdr:colOff>
      <xdr:row>8</xdr:row>
      <xdr:rowOff>78442</xdr:rowOff>
    </xdr:from>
    <xdr:ext cx="908424" cy="265206"/>
    <xdr:sp macro="" textlink="">
      <xdr:nvSpPr>
        <xdr:cNvPr id="49" name="吹き出し: 角を丸めた四角形 13">
          <a:extLst>
            <a:ext uri="{FF2B5EF4-FFF2-40B4-BE49-F238E27FC236}">
              <a16:creationId xmlns:a16="http://schemas.microsoft.com/office/drawing/2014/main" id="{00000000-0008-0000-2000-000031000000}"/>
            </a:ext>
          </a:extLst>
        </xdr:cNvPr>
        <xdr:cNvSpPr/>
      </xdr:nvSpPr>
      <xdr:spPr bwMode="auto">
        <a:xfrm>
          <a:off x="13088471" y="2039471"/>
          <a:ext cx="908424" cy="26147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11</xdr:col>
      <xdr:colOff>544480</xdr:colOff>
      <xdr:row>25</xdr:row>
      <xdr:rowOff>187342</xdr:rowOff>
    </xdr:from>
    <xdr:ext cx="2712695" cy="522413"/>
    <xdr:sp macro="" textlink="">
      <xdr:nvSpPr>
        <xdr:cNvPr id="51" name="吹き出し: 角を丸めた四角形 15">
          <a:extLst>
            <a:ext uri="{FF2B5EF4-FFF2-40B4-BE49-F238E27FC236}">
              <a16:creationId xmlns:a16="http://schemas.microsoft.com/office/drawing/2014/main" id="{00000000-0008-0000-2000-000033000000}"/>
            </a:ext>
          </a:extLst>
        </xdr:cNvPr>
        <xdr:cNvSpPr/>
      </xdr:nvSpPr>
      <xdr:spPr bwMode="auto">
        <a:xfrm>
          <a:off x="8164480" y="5879930"/>
          <a:ext cx="2712695" cy="522413"/>
        </a:xfrm>
        <a:prstGeom prst="wedgeRoundRectCallout">
          <a:avLst>
            <a:gd name="adj1" fmla="val 62737"/>
            <a:gd name="adj2" fmla="val -22130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9</xdr:col>
      <xdr:colOff>616324</xdr:colOff>
      <xdr:row>24</xdr:row>
      <xdr:rowOff>109221</xdr:rowOff>
    </xdr:from>
    <xdr:ext cx="1841126" cy="783619"/>
    <xdr:sp macro="" textlink="">
      <xdr:nvSpPr>
        <xdr:cNvPr id="52" name="吹き出し: 角を丸めた四角形 15">
          <a:extLst>
            <a:ext uri="{FF2B5EF4-FFF2-40B4-BE49-F238E27FC236}">
              <a16:creationId xmlns:a16="http://schemas.microsoft.com/office/drawing/2014/main" id="{00000000-0008-0000-2000-000034000000}"/>
            </a:ext>
          </a:extLst>
        </xdr:cNvPr>
        <xdr:cNvSpPr/>
      </xdr:nvSpPr>
      <xdr:spPr bwMode="auto">
        <a:xfrm>
          <a:off x="5815853" y="5510456"/>
          <a:ext cx="1841126" cy="783619"/>
        </a:xfrm>
        <a:prstGeom prst="wedgeRoundRectCallout">
          <a:avLst>
            <a:gd name="adj1" fmla="val 64594"/>
            <a:gd name="adj2" fmla="val -7860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④税率ごとに区分して合計した対価の額（税抜き又は税込み）及び適用税率</a:t>
          </a:r>
        </a:p>
      </xdr:txBody>
    </xdr:sp>
    <xdr:clientData/>
  </xdr:oneCellAnchor>
  <xdr:oneCellAnchor>
    <xdr:from>
      <xdr:col>13</xdr:col>
      <xdr:colOff>971177</xdr:colOff>
      <xdr:row>26</xdr:row>
      <xdr:rowOff>132735</xdr:rowOff>
    </xdr:from>
    <xdr:ext cx="1817780" cy="783619"/>
    <xdr:sp macro="" textlink="">
      <xdr:nvSpPr>
        <xdr:cNvPr id="57" name="吹き出し: 角を丸めた四角形 16">
          <a:extLst>
            <a:ext uri="{FF2B5EF4-FFF2-40B4-BE49-F238E27FC236}">
              <a16:creationId xmlns:a16="http://schemas.microsoft.com/office/drawing/2014/main" id="{00000000-0008-0000-2000-000039000000}"/>
            </a:ext>
          </a:extLst>
        </xdr:cNvPr>
        <xdr:cNvSpPr/>
      </xdr:nvSpPr>
      <xdr:spPr bwMode="auto">
        <a:xfrm>
          <a:off x="11437471" y="6056911"/>
          <a:ext cx="1817780" cy="783619"/>
        </a:xfrm>
        <a:prstGeom prst="wedgeRoundRectCallout">
          <a:avLst>
            <a:gd name="adj1" fmla="val 28551"/>
            <a:gd name="adj2" fmla="val -10551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5</xdr:col>
      <xdr:colOff>619125</xdr:colOff>
      <xdr:row>3</xdr:row>
      <xdr:rowOff>15775</xdr:rowOff>
    </xdr:from>
    <xdr:to>
      <xdr:col>6</xdr:col>
      <xdr:colOff>499800</xdr:colOff>
      <xdr:row>4</xdr:row>
      <xdr:rowOff>0</xdr:rowOff>
    </xdr:to>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a:off x="4479925" y="599975"/>
          <a:ext cx="57917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12</xdr:col>
      <xdr:colOff>16933</xdr:colOff>
      <xdr:row>4</xdr:row>
      <xdr:rowOff>5442</xdr:rowOff>
    </xdr:from>
    <xdr:to>
      <xdr:col>12</xdr:col>
      <xdr:colOff>592933</xdr:colOff>
      <xdr:row>4</xdr:row>
      <xdr:rowOff>221442</xdr:rowOff>
    </xdr:to>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10608733" y="81506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0</xdr:col>
      <xdr:colOff>74084</xdr:colOff>
      <xdr:row>6</xdr:row>
      <xdr:rowOff>10584</xdr:rowOff>
    </xdr:from>
    <xdr:to>
      <xdr:col>0</xdr:col>
      <xdr:colOff>650084</xdr:colOff>
      <xdr:row>7</xdr:row>
      <xdr:rowOff>9625</xdr:rowOff>
    </xdr:to>
    <xdr:sp macro="" textlink="">
      <xdr:nvSpPr>
        <xdr:cNvPr id="5" name="テキスト ボックス 4">
          <a:extLst>
            <a:ext uri="{FF2B5EF4-FFF2-40B4-BE49-F238E27FC236}">
              <a16:creationId xmlns:a16="http://schemas.microsoft.com/office/drawing/2014/main" id="{00000000-0008-0000-2100-000005000000}"/>
            </a:ext>
          </a:extLst>
        </xdr:cNvPr>
        <xdr:cNvSpPr txBox="1"/>
      </xdr:nvSpPr>
      <xdr:spPr>
        <a:xfrm>
          <a:off x="74084" y="1439334"/>
          <a:ext cx="576000" cy="21811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p>
        <a:p>
          <a:endParaRPr kumimoji="1" lang="ja-JP" altLang="en-US" sz="1100">
            <a:solidFill>
              <a:srgbClr val="0070C0"/>
            </a:solidFill>
          </a:endParaRPr>
        </a:p>
      </xdr:txBody>
    </xdr:sp>
    <xdr:clientData/>
  </xdr:twoCellAnchor>
  <xdr:twoCellAnchor>
    <xdr:from>
      <xdr:col>0</xdr:col>
      <xdr:colOff>74083</xdr:colOff>
      <xdr:row>7</xdr:row>
      <xdr:rowOff>21166</xdr:rowOff>
    </xdr:from>
    <xdr:to>
      <xdr:col>0</xdr:col>
      <xdr:colOff>650083</xdr:colOff>
      <xdr:row>8</xdr:row>
      <xdr:rowOff>20208</xdr:rowOff>
    </xdr:to>
    <xdr:sp macro="" textlink="">
      <xdr:nvSpPr>
        <xdr:cNvPr id="6" name="テキスト ボックス 5">
          <a:extLst>
            <a:ext uri="{FF2B5EF4-FFF2-40B4-BE49-F238E27FC236}">
              <a16:creationId xmlns:a16="http://schemas.microsoft.com/office/drawing/2014/main" id="{00000000-0008-0000-2100-000006000000}"/>
            </a:ext>
          </a:extLst>
        </xdr:cNvPr>
        <xdr:cNvSpPr txBox="1"/>
      </xdr:nvSpPr>
      <xdr:spPr>
        <a:xfrm>
          <a:off x="74083" y="1668991"/>
          <a:ext cx="576000" cy="21811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2</xdr:col>
      <xdr:colOff>809625</xdr:colOff>
      <xdr:row>6</xdr:row>
      <xdr:rowOff>100542</xdr:rowOff>
    </xdr:from>
    <xdr:to>
      <xdr:col>3</xdr:col>
      <xdr:colOff>507208</xdr:colOff>
      <xdr:row>7</xdr:row>
      <xdr:rowOff>99583</xdr:rowOff>
    </xdr:to>
    <xdr:sp macro="" textlink="">
      <xdr:nvSpPr>
        <xdr:cNvPr id="7" name="テキスト ボックス 6">
          <a:extLst>
            <a:ext uri="{FF2B5EF4-FFF2-40B4-BE49-F238E27FC236}">
              <a16:creationId xmlns:a16="http://schemas.microsoft.com/office/drawing/2014/main" id="{00000000-0008-0000-2100-000007000000}"/>
            </a:ext>
          </a:extLst>
        </xdr:cNvPr>
        <xdr:cNvSpPr txBox="1"/>
      </xdr:nvSpPr>
      <xdr:spPr>
        <a:xfrm>
          <a:off x="1866900" y="1529292"/>
          <a:ext cx="573883" cy="218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p>
        <a:p>
          <a:endParaRPr kumimoji="1" lang="ja-JP" altLang="en-US" sz="1100">
            <a:solidFill>
              <a:srgbClr val="0070C0"/>
            </a:solidFill>
          </a:endParaRPr>
        </a:p>
      </xdr:txBody>
    </xdr:sp>
    <xdr:clientData/>
  </xdr:twoCellAnchor>
  <xdr:twoCellAnchor>
    <xdr:from>
      <xdr:col>5</xdr:col>
      <xdr:colOff>105835</xdr:colOff>
      <xdr:row>6</xdr:row>
      <xdr:rowOff>105833</xdr:rowOff>
    </xdr:from>
    <xdr:to>
      <xdr:col>5</xdr:col>
      <xdr:colOff>676544</xdr:colOff>
      <xdr:row>7</xdr:row>
      <xdr:rowOff>104874</xdr:rowOff>
    </xdr:to>
    <xdr:sp macro="" textlink="">
      <xdr:nvSpPr>
        <xdr:cNvPr id="8" name="テキスト ボックス 7">
          <a:extLst>
            <a:ext uri="{FF2B5EF4-FFF2-40B4-BE49-F238E27FC236}">
              <a16:creationId xmlns:a16="http://schemas.microsoft.com/office/drawing/2014/main" id="{00000000-0008-0000-2100-000008000000}"/>
            </a:ext>
          </a:extLst>
        </xdr:cNvPr>
        <xdr:cNvSpPr txBox="1"/>
      </xdr:nvSpPr>
      <xdr:spPr>
        <a:xfrm>
          <a:off x="3915835" y="1534583"/>
          <a:ext cx="570709" cy="218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6</xdr:col>
      <xdr:colOff>2142068</xdr:colOff>
      <xdr:row>5</xdr:row>
      <xdr:rowOff>294217</xdr:rowOff>
    </xdr:from>
    <xdr:to>
      <xdr:col>7</xdr:col>
      <xdr:colOff>527318</xdr:colOff>
      <xdr:row>7</xdr:row>
      <xdr:rowOff>101</xdr:rowOff>
    </xdr:to>
    <xdr:sp macro="" textlink="">
      <xdr:nvSpPr>
        <xdr:cNvPr id="9" name="テキスト ボックス 8">
          <a:extLst>
            <a:ext uri="{FF2B5EF4-FFF2-40B4-BE49-F238E27FC236}">
              <a16:creationId xmlns:a16="http://schemas.microsoft.com/office/drawing/2014/main" id="{00000000-0008-0000-2100-000009000000}"/>
            </a:ext>
          </a:extLst>
        </xdr:cNvPr>
        <xdr:cNvSpPr txBox="1"/>
      </xdr:nvSpPr>
      <xdr:spPr>
        <a:xfrm>
          <a:off x="6695018" y="1656292"/>
          <a:ext cx="576000" cy="220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8</xdr:col>
      <xdr:colOff>201084</xdr:colOff>
      <xdr:row>5</xdr:row>
      <xdr:rowOff>280457</xdr:rowOff>
    </xdr:from>
    <xdr:to>
      <xdr:col>9</xdr:col>
      <xdr:colOff>396084</xdr:colOff>
      <xdr:row>6</xdr:row>
      <xdr:rowOff>205416</xdr:rowOff>
    </xdr:to>
    <xdr:sp macro="" textlink="">
      <xdr:nvSpPr>
        <xdr:cNvPr id="10" name="テキスト ボックス 9">
          <a:extLst>
            <a:ext uri="{FF2B5EF4-FFF2-40B4-BE49-F238E27FC236}">
              <a16:creationId xmlns:a16="http://schemas.microsoft.com/office/drawing/2014/main" id="{00000000-0008-0000-2100-00000A000000}"/>
            </a:ext>
          </a:extLst>
        </xdr:cNvPr>
        <xdr:cNvSpPr txBox="1"/>
      </xdr:nvSpPr>
      <xdr:spPr>
        <a:xfrm>
          <a:off x="7573434" y="1413932"/>
          <a:ext cx="576000" cy="220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p>
        <a:p>
          <a:endParaRPr kumimoji="1" lang="en-US" altLang="ja-JP" sz="1100">
            <a:solidFill>
              <a:srgbClr val="0070C0"/>
            </a:solidFill>
          </a:endParaRPr>
        </a:p>
        <a:p>
          <a:endParaRPr kumimoji="1" lang="ja-JP" altLang="en-US" sz="1100">
            <a:solidFill>
              <a:srgbClr val="0070C0"/>
            </a:solidFill>
          </a:endParaRPr>
        </a:p>
      </xdr:txBody>
    </xdr:sp>
    <xdr:clientData/>
  </xdr:twoCellAnchor>
  <xdr:oneCellAnchor>
    <xdr:from>
      <xdr:col>5</xdr:col>
      <xdr:colOff>174807</xdr:colOff>
      <xdr:row>16</xdr:row>
      <xdr:rowOff>122587</xdr:rowOff>
    </xdr:from>
    <xdr:ext cx="6010277" cy="1272784"/>
    <xdr:sp macro="" textlink="">
      <xdr:nvSpPr>
        <xdr:cNvPr id="12" name="吹き出し: 線 2">
          <a:extLst>
            <a:ext uri="{FF2B5EF4-FFF2-40B4-BE49-F238E27FC236}">
              <a16:creationId xmlns:a16="http://schemas.microsoft.com/office/drawing/2014/main" id="{00000000-0008-0000-2100-00000C000000}"/>
            </a:ext>
          </a:extLst>
        </xdr:cNvPr>
        <xdr:cNvSpPr/>
      </xdr:nvSpPr>
      <xdr:spPr>
        <a:xfrm flipH="1">
          <a:off x="4018425" y="3775705"/>
          <a:ext cx="6010277" cy="1272784"/>
        </a:xfrm>
        <a:prstGeom prst="borderCallout1">
          <a:avLst>
            <a:gd name="adj1" fmla="val -39032"/>
            <a:gd name="adj2" fmla="val 89453"/>
            <a:gd name="adj3" fmla="val -3076"/>
            <a:gd name="adj4" fmla="val 64140"/>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b="0">
              <a:solidFill>
                <a:sysClr val="windowText" lastClr="000000"/>
              </a:solidFill>
              <a:latin typeface="+mn-lt"/>
              <a:ea typeface="+mn-ea"/>
              <a:cs typeface="+mn-cs"/>
            </a:rPr>
            <a:t>仕入税額控除を受けるため、</a:t>
          </a:r>
          <a:endParaRPr kumimoji="1" lang="en-US" altLang="ja-JP" sz="1100" b="0">
            <a:solidFill>
              <a:sysClr val="windowText" lastClr="000000"/>
            </a:solidFill>
            <a:latin typeface="+mn-lt"/>
            <a:ea typeface="+mn-ea"/>
            <a:cs typeface="+mn-cs"/>
          </a:endParaRPr>
        </a:p>
        <a:p>
          <a:pPr algn="l"/>
          <a:r>
            <a:rPr kumimoji="1" lang="en-US"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品名・名称</a:t>
          </a:r>
          <a:r>
            <a:rPr kumimoji="1" lang="ja-JP" altLang="ja-JP" sz="1100" b="0">
              <a:solidFill>
                <a:sysClr val="windowText" lastClr="000000"/>
              </a:solidFill>
              <a:effectLst/>
              <a:latin typeface="+mn-lt"/>
              <a:ea typeface="+mn-ea"/>
              <a:cs typeface="+mn-cs"/>
            </a:rPr>
            <a:t>」の欄の</a:t>
          </a:r>
          <a:endParaRPr kumimoji="1" lang="en-US" altLang="ja-JP" sz="1100" b="0">
            <a:solidFill>
              <a:sysClr val="windowText" lastClr="000000"/>
            </a:solidFill>
            <a:latin typeface="+mn-lt"/>
            <a:ea typeface="+mn-ea"/>
            <a:cs typeface="+mn-cs"/>
          </a:endParaRPr>
        </a:p>
        <a:p>
          <a:pPr algn="l"/>
          <a:r>
            <a:rPr kumimoji="1" lang="ja-JP" altLang="en-US" sz="1100" b="0">
              <a:solidFill>
                <a:sysClr val="windowText" lastClr="000000"/>
              </a:solidFill>
              <a:latin typeface="+mn-lt"/>
              <a:ea typeface="+mn-ea"/>
              <a:cs typeface="+mn-cs"/>
            </a:rPr>
            <a:t>①下段に、”立替先事業者（仕入れ先）の会社名”を記載</a:t>
          </a:r>
          <a:endParaRPr kumimoji="1" lang="en-US" altLang="ja-JP" sz="1100" b="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「規格・仕様・摘要」の欄の</a:t>
          </a:r>
          <a:endParaRPr lang="ja-JP" altLang="ja-JP">
            <a:solidFill>
              <a:sysClr val="windowText" lastClr="000000"/>
            </a:solidFill>
            <a:effectLst/>
          </a:endParaRPr>
        </a:p>
        <a:p>
          <a:pPr algn="l"/>
          <a:r>
            <a:rPr kumimoji="1" lang="ja-JP" altLang="en-US" sz="1100" b="0">
              <a:solidFill>
                <a:sysClr val="windowText" lastClr="000000"/>
              </a:solidFill>
              <a:latin typeface="+mn-lt"/>
              <a:ea typeface="+mn-ea"/>
              <a:cs typeface="+mn-cs"/>
            </a:rPr>
            <a:t>②下段に</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立替先</a:t>
          </a:r>
          <a:r>
            <a:rPr kumimoji="1" lang="ja-JP" altLang="ja-JP" sz="1100" b="0">
              <a:solidFill>
                <a:sysClr val="windowText" lastClr="000000"/>
              </a:solidFill>
              <a:effectLst/>
              <a:latin typeface="+mn-lt"/>
              <a:ea typeface="+mn-ea"/>
              <a:cs typeface="+mn-cs"/>
            </a:rPr>
            <a:t>事業者（仕入れ先）の適格請求書発行事業者の登録番号”</a:t>
          </a:r>
          <a:r>
            <a:rPr kumimoji="1" lang="ja-JP" altLang="en-US" sz="1100" b="0">
              <a:solidFill>
                <a:sysClr val="windowText" lastClr="000000"/>
              </a:solidFill>
              <a:effectLst/>
              <a:latin typeface="+mn-lt"/>
              <a:ea typeface="+mn-ea"/>
              <a:cs typeface="+mn-cs"/>
            </a:rPr>
            <a:t>を</a:t>
          </a:r>
          <a:r>
            <a:rPr kumimoji="1" lang="ja-JP" altLang="en-US" sz="1100" b="0">
              <a:solidFill>
                <a:sysClr val="windowText" lastClr="000000"/>
              </a:solidFill>
              <a:latin typeface="+mn-lt"/>
              <a:ea typeface="+mn-ea"/>
              <a:cs typeface="+mn-cs"/>
            </a:rPr>
            <a:t>記載</a:t>
          </a:r>
        </a:p>
      </xdr:txBody>
    </xdr:sp>
    <xdr:clientData/>
  </xdr:oneCellAnchor>
  <xdr:twoCellAnchor>
    <xdr:from>
      <xdr:col>10</xdr:col>
      <xdr:colOff>139700</xdr:colOff>
      <xdr:row>6</xdr:row>
      <xdr:rowOff>0</xdr:rowOff>
    </xdr:from>
    <xdr:to>
      <xdr:col>10</xdr:col>
      <xdr:colOff>715700</xdr:colOff>
      <xdr:row>7</xdr:row>
      <xdr:rowOff>1159</xdr:rowOff>
    </xdr:to>
    <xdr:sp macro="" textlink="">
      <xdr:nvSpPr>
        <xdr:cNvPr id="13" name="テキスト ボックス 12">
          <a:extLst>
            <a:ext uri="{FF2B5EF4-FFF2-40B4-BE49-F238E27FC236}">
              <a16:creationId xmlns:a16="http://schemas.microsoft.com/office/drawing/2014/main" id="{00000000-0008-0000-2100-00000D000000}"/>
            </a:ext>
          </a:extLst>
        </xdr:cNvPr>
        <xdr:cNvSpPr txBox="1"/>
      </xdr:nvSpPr>
      <xdr:spPr>
        <a:xfrm>
          <a:off x="8655050" y="1428750"/>
          <a:ext cx="576000" cy="220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p>
        <a:p>
          <a:endParaRPr kumimoji="1" lang="ja-JP" altLang="en-US" sz="1100">
            <a:solidFill>
              <a:srgbClr val="0070C0"/>
            </a:solidFill>
          </a:endParaRPr>
        </a:p>
      </xdr:txBody>
    </xdr:sp>
    <xdr:clientData/>
  </xdr:twoCellAnchor>
  <xdr:twoCellAnchor>
    <xdr:from>
      <xdr:col>12</xdr:col>
      <xdr:colOff>76199</xdr:colOff>
      <xdr:row>6</xdr:row>
      <xdr:rowOff>6348</xdr:rowOff>
    </xdr:from>
    <xdr:to>
      <xdr:col>12</xdr:col>
      <xdr:colOff>652199</xdr:colOff>
      <xdr:row>7</xdr:row>
      <xdr:rowOff>6448</xdr:rowOff>
    </xdr:to>
    <xdr:sp macro="" textlink="">
      <xdr:nvSpPr>
        <xdr:cNvPr id="14" name="テキスト ボックス 13">
          <a:extLst>
            <a:ext uri="{FF2B5EF4-FFF2-40B4-BE49-F238E27FC236}">
              <a16:creationId xmlns:a16="http://schemas.microsoft.com/office/drawing/2014/main" id="{00000000-0008-0000-2100-00000E000000}"/>
            </a:ext>
          </a:extLst>
        </xdr:cNvPr>
        <xdr:cNvSpPr txBox="1"/>
      </xdr:nvSpPr>
      <xdr:spPr>
        <a:xfrm>
          <a:off x="9896474" y="1435098"/>
          <a:ext cx="576000" cy="2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p>
        <a:p>
          <a:endParaRPr kumimoji="1" lang="ja-JP" altLang="en-US" sz="1100">
            <a:solidFill>
              <a:srgbClr val="0070C0"/>
            </a:solidFill>
          </a:endParaRPr>
        </a:p>
      </xdr:txBody>
    </xdr:sp>
    <xdr:clientData/>
  </xdr:twoCellAnchor>
  <xdr:twoCellAnchor>
    <xdr:from>
      <xdr:col>13</xdr:col>
      <xdr:colOff>144991</xdr:colOff>
      <xdr:row>6</xdr:row>
      <xdr:rowOff>11639</xdr:rowOff>
    </xdr:from>
    <xdr:to>
      <xdr:col>13</xdr:col>
      <xdr:colOff>720991</xdr:colOff>
      <xdr:row>7</xdr:row>
      <xdr:rowOff>10680</xdr:rowOff>
    </xdr:to>
    <xdr:sp macro="" textlink="">
      <xdr:nvSpPr>
        <xdr:cNvPr id="15" name="テキスト ボックス 14">
          <a:extLst>
            <a:ext uri="{FF2B5EF4-FFF2-40B4-BE49-F238E27FC236}">
              <a16:creationId xmlns:a16="http://schemas.microsoft.com/office/drawing/2014/main" id="{00000000-0008-0000-2100-00000F000000}"/>
            </a:ext>
          </a:extLst>
        </xdr:cNvPr>
        <xdr:cNvSpPr txBox="1"/>
      </xdr:nvSpPr>
      <xdr:spPr>
        <a:xfrm>
          <a:off x="11060641" y="1440389"/>
          <a:ext cx="576000" cy="218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p>
        <a:p>
          <a:endParaRPr kumimoji="1" lang="ja-JP" altLang="en-US" sz="1100">
            <a:solidFill>
              <a:srgbClr val="0070C0"/>
            </a:solidFill>
          </a:endParaRPr>
        </a:p>
      </xdr:txBody>
    </xdr:sp>
    <xdr:clientData/>
  </xdr:twoCellAnchor>
  <xdr:twoCellAnchor>
    <xdr:from>
      <xdr:col>14</xdr:col>
      <xdr:colOff>801158</xdr:colOff>
      <xdr:row>6</xdr:row>
      <xdr:rowOff>6348</xdr:rowOff>
    </xdr:from>
    <xdr:to>
      <xdr:col>15</xdr:col>
      <xdr:colOff>207699</xdr:colOff>
      <xdr:row>7</xdr:row>
      <xdr:rowOff>6448</xdr:rowOff>
    </xdr:to>
    <xdr:sp macro="" textlink="">
      <xdr:nvSpPr>
        <xdr:cNvPr id="16" name="テキスト ボックス 15">
          <a:extLst>
            <a:ext uri="{FF2B5EF4-FFF2-40B4-BE49-F238E27FC236}">
              <a16:creationId xmlns:a16="http://schemas.microsoft.com/office/drawing/2014/main" id="{00000000-0008-0000-2100-000010000000}"/>
            </a:ext>
          </a:extLst>
        </xdr:cNvPr>
        <xdr:cNvSpPr txBox="1"/>
      </xdr:nvSpPr>
      <xdr:spPr>
        <a:xfrm>
          <a:off x="12650258" y="1435098"/>
          <a:ext cx="578116" cy="2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801158</xdr:colOff>
      <xdr:row>7</xdr:row>
      <xdr:rowOff>6348</xdr:rowOff>
    </xdr:from>
    <xdr:to>
      <xdr:col>15</xdr:col>
      <xdr:colOff>207699</xdr:colOff>
      <xdr:row>8</xdr:row>
      <xdr:rowOff>6448</xdr:rowOff>
    </xdr:to>
    <xdr:sp macro="" textlink="">
      <xdr:nvSpPr>
        <xdr:cNvPr id="17" name="テキスト ボックス 16">
          <a:extLst>
            <a:ext uri="{FF2B5EF4-FFF2-40B4-BE49-F238E27FC236}">
              <a16:creationId xmlns:a16="http://schemas.microsoft.com/office/drawing/2014/main" id="{00000000-0008-0000-2100-000011000000}"/>
            </a:ext>
          </a:extLst>
        </xdr:cNvPr>
        <xdr:cNvSpPr txBox="1"/>
      </xdr:nvSpPr>
      <xdr:spPr>
        <a:xfrm>
          <a:off x="12650258" y="1654173"/>
          <a:ext cx="578116" cy="2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13</xdr:col>
      <xdr:colOff>930874</xdr:colOff>
      <xdr:row>3</xdr:row>
      <xdr:rowOff>15775</xdr:rowOff>
    </xdr:from>
    <xdr:to>
      <xdr:col>14</xdr:col>
      <xdr:colOff>316249</xdr:colOff>
      <xdr:row>4</xdr:row>
      <xdr:rowOff>0</xdr:rowOff>
    </xdr:to>
    <xdr:sp macro="" textlink="">
      <xdr:nvSpPr>
        <xdr:cNvPr id="18" name="テキスト ボックス 17">
          <a:extLst>
            <a:ext uri="{FF2B5EF4-FFF2-40B4-BE49-F238E27FC236}">
              <a16:creationId xmlns:a16="http://schemas.microsoft.com/office/drawing/2014/main" id="{00000000-0008-0000-2100-000012000000}"/>
            </a:ext>
          </a:extLst>
        </xdr:cNvPr>
        <xdr:cNvSpPr txBox="1"/>
      </xdr:nvSpPr>
      <xdr:spPr>
        <a:xfrm>
          <a:off x="12627574" y="599975"/>
          <a:ext cx="579175" cy="2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4</xdr:col>
      <xdr:colOff>512989</xdr:colOff>
      <xdr:row>4</xdr:row>
      <xdr:rowOff>238125</xdr:rowOff>
    </xdr:from>
    <xdr:to>
      <xdr:col>6</xdr:col>
      <xdr:colOff>1104900</xdr:colOff>
      <xdr:row>6</xdr:row>
      <xdr:rowOff>167833</xdr:rowOff>
    </xdr:to>
    <xdr:sp macro="" textlink="">
      <xdr:nvSpPr>
        <xdr:cNvPr id="19" name="吹き出し: 角を丸めた四角形 12">
          <a:extLst>
            <a:ext uri="{FF2B5EF4-FFF2-40B4-BE49-F238E27FC236}">
              <a16:creationId xmlns:a16="http://schemas.microsoft.com/office/drawing/2014/main" id="{00000000-0008-0000-2100-000013000000}"/>
            </a:ext>
          </a:extLst>
        </xdr:cNvPr>
        <xdr:cNvSpPr/>
      </xdr:nvSpPr>
      <xdr:spPr bwMode="auto">
        <a:xfrm>
          <a:off x="3446689" y="1276350"/>
          <a:ext cx="2211161" cy="548833"/>
        </a:xfrm>
        <a:prstGeom prst="wedgeRoundRectCallout">
          <a:avLst>
            <a:gd name="adj1" fmla="val 13557"/>
            <a:gd name="adj2" fmla="val 8247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twoCellAnchor>
    <xdr:from>
      <xdr:col>14</xdr:col>
      <xdr:colOff>12700</xdr:colOff>
      <xdr:row>16</xdr:row>
      <xdr:rowOff>188385</xdr:rowOff>
    </xdr:from>
    <xdr:to>
      <xdr:col>15</xdr:col>
      <xdr:colOff>342900</xdr:colOff>
      <xdr:row>19</xdr:row>
      <xdr:rowOff>203201</xdr:rowOff>
    </xdr:to>
    <xdr:sp macro="" textlink="">
      <xdr:nvSpPr>
        <xdr:cNvPr id="20" name="吹き出し: 角を丸めた四角形 14">
          <a:extLst>
            <a:ext uri="{FF2B5EF4-FFF2-40B4-BE49-F238E27FC236}">
              <a16:creationId xmlns:a16="http://schemas.microsoft.com/office/drawing/2014/main" id="{00000000-0008-0000-2100-000014000000}"/>
            </a:ext>
          </a:extLst>
        </xdr:cNvPr>
        <xdr:cNvSpPr/>
      </xdr:nvSpPr>
      <xdr:spPr bwMode="auto">
        <a:xfrm>
          <a:off x="12903200" y="3782485"/>
          <a:ext cx="1498600" cy="662516"/>
        </a:xfrm>
        <a:prstGeom prst="wedgeRoundRectCallout">
          <a:avLst>
            <a:gd name="adj1" fmla="val 41164"/>
            <a:gd name="adj2" fmla="val -984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取引内容（軽減税率の対象品目である旨）</a:t>
          </a:r>
        </a:p>
      </xdr:txBody>
    </xdr:sp>
    <xdr:clientData/>
  </xdr:twoCellAnchor>
  <xdr:oneCellAnchor>
    <xdr:from>
      <xdr:col>7</xdr:col>
      <xdr:colOff>385670</xdr:colOff>
      <xdr:row>27</xdr:row>
      <xdr:rowOff>56930</xdr:rowOff>
    </xdr:from>
    <xdr:ext cx="5428690" cy="1121928"/>
    <xdr:sp macro="" textlink="">
      <xdr:nvSpPr>
        <xdr:cNvPr id="21" name="吹き出し: 角を丸めた四角形 15">
          <a:extLst>
            <a:ext uri="{FF2B5EF4-FFF2-40B4-BE49-F238E27FC236}">
              <a16:creationId xmlns:a16="http://schemas.microsoft.com/office/drawing/2014/main" id="{00000000-0008-0000-2100-000015000000}"/>
            </a:ext>
          </a:extLst>
        </xdr:cNvPr>
        <xdr:cNvSpPr/>
      </xdr:nvSpPr>
      <xdr:spPr bwMode="auto">
        <a:xfrm>
          <a:off x="7142070" y="6025930"/>
          <a:ext cx="5428690" cy="1121928"/>
        </a:xfrm>
        <a:prstGeom prst="wedgeRoundRectCallout">
          <a:avLst>
            <a:gd name="adj1" fmla="val -61864"/>
            <a:gd name="adj2" fmla="val -1026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noAutofit/>
        </a:bodyPr>
        <a:lstStyle/>
        <a:p>
          <a:r>
            <a:rPr lang="ja-JP" altLang="ja-JP" sz="1100">
              <a:solidFill>
                <a:srgbClr val="FF0000"/>
              </a:solidFill>
              <a:effectLst/>
              <a:latin typeface="+mn-lt"/>
              <a:ea typeface="+mn-ea"/>
              <a:cs typeface="+mn-cs"/>
            </a:rPr>
            <a:t>④税率ごとに区分して合計した対価の額（税抜き</a:t>
          </a:r>
          <a:r>
            <a:rPr lang="ja-JP" altLang="en-US" sz="1100">
              <a:solidFill>
                <a:srgbClr val="FF0000"/>
              </a:solidFill>
              <a:effectLst/>
              <a:latin typeface="+mn-lt"/>
              <a:ea typeface="+mn-ea"/>
              <a:cs typeface="+mn-cs"/>
            </a:rPr>
            <a:t>また</a:t>
          </a:r>
          <a:r>
            <a:rPr lang="ja-JP" altLang="ja-JP" sz="1100">
              <a:solidFill>
                <a:srgbClr val="FF0000"/>
              </a:solidFill>
              <a:effectLst/>
              <a:latin typeface="+mn-lt"/>
              <a:ea typeface="+mn-ea"/>
              <a:cs typeface="+mn-cs"/>
            </a:rPr>
            <a:t>は税込み）</a:t>
          </a:r>
          <a:r>
            <a:rPr lang="ja-JP" altLang="en-US" sz="1100">
              <a:solidFill>
                <a:srgbClr val="FF0000"/>
              </a:solidFill>
              <a:effectLst/>
              <a:latin typeface="+mn-lt"/>
              <a:ea typeface="+mn-ea"/>
              <a:cs typeface="+mn-cs"/>
            </a:rPr>
            <a:t>およ</a:t>
          </a:r>
          <a:r>
            <a:rPr lang="ja-JP" altLang="ja-JP" sz="1100">
              <a:solidFill>
                <a:srgbClr val="FF0000"/>
              </a:solidFill>
              <a:effectLst/>
              <a:latin typeface="+mn-lt"/>
              <a:ea typeface="+mn-ea"/>
              <a:cs typeface="+mn-cs"/>
            </a:rPr>
            <a:t>び適用税率</a:t>
          </a:r>
          <a:endParaRPr lang="en-US" altLang="ja-JP" sz="1100">
            <a:solidFill>
              <a:srgbClr val="FF0000"/>
            </a:solidFill>
            <a:effectLst/>
            <a:latin typeface="+mn-lt"/>
            <a:ea typeface="+mn-ea"/>
            <a:cs typeface="+mn-cs"/>
          </a:endParaRPr>
        </a:p>
        <a:p>
          <a:r>
            <a:rPr lang="en-US" altLang="ja-JP">
              <a:solidFill>
                <a:srgbClr val="FF0000"/>
              </a:solidFill>
              <a:effectLst/>
            </a:rPr>
            <a:t>【</a:t>
          </a:r>
          <a:r>
            <a:rPr lang="ja-JP" altLang="en-US">
              <a:solidFill>
                <a:srgbClr val="FF0000"/>
              </a:solidFill>
              <a:effectLst/>
            </a:rPr>
            <a:t>立替先事業者に適格請求書発行事業者、免税事業者等が混在する場合</a:t>
          </a:r>
          <a:r>
            <a:rPr lang="en-US" altLang="ja-JP">
              <a:solidFill>
                <a:srgbClr val="FF0000"/>
              </a:solidFill>
              <a:effectLst/>
            </a:rPr>
            <a:t>】</a:t>
          </a:r>
        </a:p>
        <a:p>
          <a:r>
            <a:rPr lang="ja-JP" altLang="en-US">
              <a:solidFill>
                <a:srgbClr val="FF0000"/>
              </a:solidFill>
              <a:effectLst/>
            </a:rPr>
            <a:t>適格請求書発行事業者、免税事業者等ごとに</a:t>
          </a:r>
          <a:r>
            <a:rPr lang="en-US" altLang="ja-JP">
              <a:solidFill>
                <a:srgbClr val="FF0000"/>
              </a:solidFill>
              <a:effectLst/>
            </a:rPr>
            <a:t>､</a:t>
          </a:r>
          <a:r>
            <a:rPr lang="ja-JP" altLang="en-US">
              <a:solidFill>
                <a:srgbClr val="FF0000"/>
              </a:solidFill>
              <a:effectLst/>
            </a:rPr>
            <a:t>税率ごとに区分した対価の額（税抜きまたは税込み）及び摘用税率を記載する。</a:t>
          </a:r>
        </a:p>
      </xdr:txBody>
    </xdr:sp>
    <xdr:clientData/>
  </xdr:oneCellAnchor>
  <xdr:twoCellAnchor>
    <xdr:from>
      <xdr:col>1</xdr:col>
      <xdr:colOff>263524</xdr:colOff>
      <xdr:row>16</xdr:row>
      <xdr:rowOff>38100</xdr:rowOff>
    </xdr:from>
    <xdr:to>
      <xdr:col>2</xdr:col>
      <xdr:colOff>843924</xdr:colOff>
      <xdr:row>17</xdr:row>
      <xdr:rowOff>110200</xdr:rowOff>
    </xdr:to>
    <xdr:sp macro="" textlink="">
      <xdr:nvSpPr>
        <xdr:cNvPr id="22" name="吹き出し: 角を丸めた四角形 13">
          <a:extLst>
            <a:ext uri="{FF2B5EF4-FFF2-40B4-BE49-F238E27FC236}">
              <a16:creationId xmlns:a16="http://schemas.microsoft.com/office/drawing/2014/main" id="{00000000-0008-0000-2100-000016000000}"/>
            </a:ext>
          </a:extLst>
        </xdr:cNvPr>
        <xdr:cNvSpPr/>
      </xdr:nvSpPr>
      <xdr:spPr bwMode="auto">
        <a:xfrm>
          <a:off x="1012824" y="3632200"/>
          <a:ext cx="936000" cy="288000"/>
        </a:xfrm>
        <a:prstGeom prst="wedgeRoundRectCallout">
          <a:avLst>
            <a:gd name="adj1" fmla="val -3592"/>
            <a:gd name="adj2" fmla="val -11409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twoCellAnchor>
  <xdr:twoCellAnchor>
    <xdr:from>
      <xdr:col>5</xdr:col>
      <xdr:colOff>234950</xdr:colOff>
      <xdr:row>39</xdr:row>
      <xdr:rowOff>111125</xdr:rowOff>
    </xdr:from>
    <xdr:to>
      <xdr:col>7</xdr:col>
      <xdr:colOff>3174</xdr:colOff>
      <xdr:row>41</xdr:row>
      <xdr:rowOff>82551</xdr:rowOff>
    </xdr:to>
    <xdr:sp macro="" textlink="">
      <xdr:nvSpPr>
        <xdr:cNvPr id="23" name="吹き出し: 角を丸めた四角形 16">
          <a:extLst>
            <a:ext uri="{FF2B5EF4-FFF2-40B4-BE49-F238E27FC236}">
              <a16:creationId xmlns:a16="http://schemas.microsoft.com/office/drawing/2014/main" id="{00000000-0008-0000-2100-000017000000}"/>
            </a:ext>
          </a:extLst>
        </xdr:cNvPr>
        <xdr:cNvSpPr/>
      </xdr:nvSpPr>
      <xdr:spPr bwMode="auto">
        <a:xfrm>
          <a:off x="4083050" y="8645525"/>
          <a:ext cx="2657474" cy="403226"/>
        </a:xfrm>
        <a:prstGeom prst="wedgeRoundRectCallout">
          <a:avLst>
            <a:gd name="adj1" fmla="val 1762"/>
            <a:gd name="adj2" fmla="val -8859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税率ごとに区分した消費税額</a:t>
          </a:r>
          <a:endParaRPr lang="en-US" altLang="ja-JP" sz="1100">
            <a:solidFill>
              <a:srgbClr val="FF0000"/>
            </a:solidFill>
            <a:effectLst/>
            <a:latin typeface="+mn-lt"/>
            <a:ea typeface="+mn-ea"/>
            <a:cs typeface="+mn-cs"/>
          </a:endParaRPr>
        </a:p>
      </xdr:txBody>
    </xdr:sp>
    <xdr:clientData/>
  </xdr:twoCellAnchor>
  <xdr:oneCellAnchor>
    <xdr:from>
      <xdr:col>6</xdr:col>
      <xdr:colOff>28575</xdr:colOff>
      <xdr:row>0</xdr:row>
      <xdr:rowOff>47625</xdr:rowOff>
    </xdr:from>
    <xdr:ext cx="8039099" cy="261206"/>
    <xdr:sp macro="" textlink="">
      <xdr:nvSpPr>
        <xdr:cNvPr id="24" name="吹き出し: 角を丸めた四角形 15">
          <a:extLst>
            <a:ext uri="{FF2B5EF4-FFF2-40B4-BE49-F238E27FC236}">
              <a16:creationId xmlns:a16="http://schemas.microsoft.com/office/drawing/2014/main" id="{00000000-0008-0000-2100-000018000000}"/>
            </a:ext>
          </a:extLst>
        </xdr:cNvPr>
        <xdr:cNvSpPr/>
      </xdr:nvSpPr>
      <xdr:spPr bwMode="auto">
        <a:xfrm>
          <a:off x="4524375" y="47625"/>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仕入先と協力会社間の課税取引として、ゼネコンから仕入先への支払を立替金として、協力会社に請求する場合</a:t>
          </a:r>
        </a:p>
      </xdr:txBody>
    </xdr:sp>
    <xdr:clientData/>
  </xdr:oneCellAnchor>
  <xdr:twoCellAnchor>
    <xdr:from>
      <xdr:col>11</xdr:col>
      <xdr:colOff>462643</xdr:colOff>
      <xdr:row>40</xdr:row>
      <xdr:rowOff>108858</xdr:rowOff>
    </xdr:from>
    <xdr:to>
      <xdr:col>12</xdr:col>
      <xdr:colOff>549843</xdr:colOff>
      <xdr:row>43</xdr:row>
      <xdr:rowOff>1158</xdr:rowOff>
    </xdr:to>
    <xdr:sp macro="" textlink="">
      <xdr:nvSpPr>
        <xdr:cNvPr id="27" name="テキスト ボックス 26">
          <a:extLst>
            <a:ext uri="{FF2B5EF4-FFF2-40B4-BE49-F238E27FC236}">
              <a16:creationId xmlns:a16="http://schemas.microsoft.com/office/drawing/2014/main" id="{00000000-0008-0000-2100-00001B000000}"/>
            </a:ext>
          </a:extLst>
        </xdr:cNvPr>
        <xdr:cNvSpPr txBox="1"/>
      </xdr:nvSpPr>
      <xdr:spPr>
        <a:xfrm>
          <a:off x="10254343" y="8884558"/>
          <a:ext cx="900000" cy="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X1088</a:t>
          </a:r>
        </a:p>
        <a:p>
          <a:pPr marL="0" indent="0"/>
          <a:r>
            <a:rPr kumimoji="1" lang="en-US" altLang="ja-JP" sz="1100">
              <a:solidFill>
                <a:srgbClr val="0070C0"/>
              </a:solidFill>
              <a:latin typeface="+mn-lt"/>
              <a:ea typeface="+mn-ea"/>
              <a:cs typeface="+mn-cs"/>
            </a:rPr>
            <a:t>※</a:t>
          </a:r>
          <a:r>
            <a:rPr kumimoji="1" lang="ja-JP" altLang="en-US" sz="1100">
              <a:solidFill>
                <a:srgbClr val="0070C0"/>
              </a:solidFill>
              <a:latin typeface="+mn-lt"/>
              <a:ea typeface="+mn-ea"/>
              <a:cs typeface="+mn-cs"/>
            </a:rPr>
            <a:t>税抜き</a:t>
          </a:r>
          <a:endParaRPr kumimoji="1" lang="en-US" altLang="ja-JP" sz="1100">
            <a:solidFill>
              <a:srgbClr val="0070C0"/>
            </a:solidFill>
            <a:latin typeface="+mn-lt"/>
            <a:ea typeface="+mn-ea"/>
            <a:cs typeface="+mn-cs"/>
          </a:endParaRPr>
        </a:p>
        <a:p>
          <a:pPr marL="0" indent="0"/>
          <a:endParaRPr kumimoji="1" lang="ja-JP" altLang="en-US" sz="1100">
            <a:solidFill>
              <a:srgbClr val="0070C0"/>
            </a:solidFill>
            <a:latin typeface="+mn-lt"/>
            <a:ea typeface="+mn-ea"/>
            <a:cs typeface="+mn-cs"/>
          </a:endParaRPr>
        </a:p>
      </xdr:txBody>
    </xdr:sp>
    <xdr:clientData/>
  </xdr:twoCellAnchor>
  <xdr:twoCellAnchor>
    <xdr:from>
      <xdr:col>0</xdr:col>
      <xdr:colOff>120152</xdr:colOff>
      <xdr:row>3</xdr:row>
      <xdr:rowOff>10584</xdr:rowOff>
    </xdr:from>
    <xdr:to>
      <xdr:col>0</xdr:col>
      <xdr:colOff>696152</xdr:colOff>
      <xdr:row>4</xdr:row>
      <xdr:rowOff>0</xdr:rowOff>
    </xdr:to>
    <xdr:sp macro="" textlink="">
      <xdr:nvSpPr>
        <xdr:cNvPr id="28" name="テキスト ボックス 27">
          <a:extLst>
            <a:ext uri="{FF2B5EF4-FFF2-40B4-BE49-F238E27FC236}">
              <a16:creationId xmlns:a16="http://schemas.microsoft.com/office/drawing/2014/main" id="{00000000-0008-0000-2100-00001C000000}"/>
            </a:ext>
          </a:extLst>
        </xdr:cNvPr>
        <xdr:cNvSpPr txBox="1"/>
      </xdr:nvSpPr>
      <xdr:spPr>
        <a:xfrm>
          <a:off x="120152" y="594784"/>
          <a:ext cx="576000" cy="2180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6</xdr:col>
      <xdr:colOff>630329</xdr:colOff>
      <xdr:row>3</xdr:row>
      <xdr:rowOff>173691</xdr:rowOff>
    </xdr:from>
    <xdr:to>
      <xdr:col>6</xdr:col>
      <xdr:colOff>1206329</xdr:colOff>
      <xdr:row>4</xdr:row>
      <xdr:rowOff>0</xdr:rowOff>
    </xdr:to>
    <xdr:sp macro="" textlink="">
      <xdr:nvSpPr>
        <xdr:cNvPr id="29" name="テキスト ボックス 28">
          <a:extLst>
            <a:ext uri="{FF2B5EF4-FFF2-40B4-BE49-F238E27FC236}">
              <a16:creationId xmlns:a16="http://schemas.microsoft.com/office/drawing/2014/main" id="{00000000-0008-0000-2100-00001D000000}"/>
            </a:ext>
          </a:extLst>
        </xdr:cNvPr>
        <xdr:cNvSpPr txBox="1"/>
      </xdr:nvSpPr>
      <xdr:spPr>
        <a:xfrm>
          <a:off x="5183279" y="7547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244607</xdr:colOff>
      <xdr:row>3</xdr:row>
      <xdr:rowOff>13447</xdr:rowOff>
    </xdr:from>
    <xdr:to>
      <xdr:col>10</xdr:col>
      <xdr:colOff>58607</xdr:colOff>
      <xdr:row>4</xdr:row>
      <xdr:rowOff>0</xdr:rowOff>
    </xdr:to>
    <xdr:sp macro="" textlink="">
      <xdr:nvSpPr>
        <xdr:cNvPr id="30" name="テキスト ボックス 29">
          <a:extLst>
            <a:ext uri="{FF2B5EF4-FFF2-40B4-BE49-F238E27FC236}">
              <a16:creationId xmlns:a16="http://schemas.microsoft.com/office/drawing/2014/main" id="{00000000-0008-0000-2100-00001E000000}"/>
            </a:ext>
          </a:extLst>
        </xdr:cNvPr>
        <xdr:cNvSpPr txBox="1"/>
      </xdr:nvSpPr>
      <xdr:spPr>
        <a:xfrm>
          <a:off x="8207507" y="597647"/>
          <a:ext cx="576000"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oneCellAnchor>
    <xdr:from>
      <xdr:col>14</xdr:col>
      <xdr:colOff>334949</xdr:colOff>
      <xdr:row>4</xdr:row>
      <xdr:rowOff>139700</xdr:rowOff>
    </xdr:from>
    <xdr:ext cx="936000" cy="288000"/>
    <xdr:sp macro="" textlink="">
      <xdr:nvSpPr>
        <xdr:cNvPr id="31" name="吹き出し: 角を丸めた四角形 13">
          <a:extLst>
            <a:ext uri="{FF2B5EF4-FFF2-40B4-BE49-F238E27FC236}">
              <a16:creationId xmlns:a16="http://schemas.microsoft.com/office/drawing/2014/main" id="{00000000-0008-0000-2100-00001F000000}"/>
            </a:ext>
          </a:extLst>
        </xdr:cNvPr>
        <xdr:cNvSpPr/>
      </xdr:nvSpPr>
      <xdr:spPr bwMode="auto">
        <a:xfrm>
          <a:off x="13225449" y="952500"/>
          <a:ext cx="936000" cy="288000"/>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twoCellAnchor>
    <xdr:from>
      <xdr:col>11</xdr:col>
      <xdr:colOff>307521</xdr:colOff>
      <xdr:row>23</xdr:row>
      <xdr:rowOff>204192</xdr:rowOff>
    </xdr:from>
    <xdr:to>
      <xdr:col>13</xdr:col>
      <xdr:colOff>1055914</xdr:colOff>
      <xdr:row>25</xdr:row>
      <xdr:rowOff>91290</xdr:rowOff>
    </xdr:to>
    <xdr:sp macro="" textlink="">
      <xdr:nvSpPr>
        <xdr:cNvPr id="33" name="四角形吹き出し 32">
          <a:extLst>
            <a:ext uri="{FF2B5EF4-FFF2-40B4-BE49-F238E27FC236}">
              <a16:creationId xmlns:a16="http://schemas.microsoft.com/office/drawing/2014/main" id="{00000000-0008-0000-2100-000021000000}"/>
            </a:ext>
          </a:extLst>
        </xdr:cNvPr>
        <xdr:cNvSpPr/>
      </xdr:nvSpPr>
      <xdr:spPr>
        <a:xfrm>
          <a:off x="10099221" y="5309592"/>
          <a:ext cx="2653393" cy="318898"/>
        </a:xfrm>
        <a:prstGeom prst="wedgeRectCallout">
          <a:avLst>
            <a:gd name="adj1" fmla="val -350611"/>
            <a:gd name="adj2" fmla="val -534412"/>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ysClr val="windowText" lastClr="000000"/>
              </a:solidFill>
            </a:rPr>
            <a:t>どちらの取引年月日でしょうか</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11</xdr:col>
      <xdr:colOff>348343</xdr:colOff>
      <xdr:row>24</xdr:row>
      <xdr:rowOff>56327</xdr:rowOff>
    </xdr:from>
    <xdr:to>
      <xdr:col>13</xdr:col>
      <xdr:colOff>1096736</xdr:colOff>
      <xdr:row>25</xdr:row>
      <xdr:rowOff>168850</xdr:rowOff>
    </xdr:to>
    <xdr:sp macro="" textlink="">
      <xdr:nvSpPr>
        <xdr:cNvPr id="34" name="四角形吹き出し 33">
          <a:extLst>
            <a:ext uri="{FF2B5EF4-FFF2-40B4-BE49-F238E27FC236}">
              <a16:creationId xmlns:a16="http://schemas.microsoft.com/office/drawing/2014/main" id="{00000000-0008-0000-2100-000022000000}"/>
            </a:ext>
          </a:extLst>
        </xdr:cNvPr>
        <xdr:cNvSpPr/>
      </xdr:nvSpPr>
      <xdr:spPr>
        <a:xfrm>
          <a:off x="10140043" y="5377627"/>
          <a:ext cx="2653393" cy="328423"/>
        </a:xfrm>
        <a:prstGeom prst="wedgeRectCallout">
          <a:avLst>
            <a:gd name="adj1" fmla="val 82106"/>
            <a:gd name="adj2" fmla="val -1275454"/>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ysClr val="windowText" lastClr="000000"/>
              </a:solidFill>
            </a:rPr>
            <a:t>どちらの取引年月日がよいでしょうか</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183976</xdr:colOff>
      <xdr:row>27</xdr:row>
      <xdr:rowOff>98425</xdr:rowOff>
    </xdr:from>
    <xdr:to>
      <xdr:col>5</xdr:col>
      <xdr:colOff>759976</xdr:colOff>
      <xdr:row>27</xdr:row>
      <xdr:rowOff>314425</xdr:rowOff>
    </xdr:to>
    <xdr:sp macro="" textlink="">
      <xdr:nvSpPr>
        <xdr:cNvPr id="2" name="フリーフォーム 1">
          <a:extLst>
            <a:ext uri="{FF2B5EF4-FFF2-40B4-BE49-F238E27FC236}">
              <a16:creationId xmlns:a16="http://schemas.microsoft.com/office/drawing/2014/main" id="{00000000-0008-0000-2200-000002000000}"/>
            </a:ext>
          </a:extLst>
        </xdr:cNvPr>
        <xdr:cNvSpPr/>
      </xdr:nvSpPr>
      <xdr:spPr>
        <a:xfrm>
          <a:off x="6699076" y="6327775"/>
          <a:ext cx="576000" cy="216000"/>
        </a:xfrm>
        <a:custGeom>
          <a:avLst/>
          <a:gdLst>
            <a:gd name="connsiteX0" fmla="*/ 171624 w 324037"/>
            <a:gd name="connsiteY0" fmla="*/ 0 h 485775"/>
            <a:gd name="connsiteX1" fmla="*/ 174 w 324037"/>
            <a:gd name="connsiteY1" fmla="*/ 161925 h 485775"/>
            <a:gd name="connsiteX2" fmla="*/ 143049 w 324037"/>
            <a:gd name="connsiteY2" fmla="*/ 247650 h 485775"/>
            <a:gd name="connsiteX3" fmla="*/ 324024 w 324037"/>
            <a:gd name="connsiteY3" fmla="*/ 361950 h 485775"/>
            <a:gd name="connsiteX4" fmla="*/ 152574 w 324037"/>
            <a:gd name="connsiteY4" fmla="*/ 457200 h 485775"/>
            <a:gd name="connsiteX5" fmla="*/ 123999 w 324037"/>
            <a:gd name="connsiteY5" fmla="*/ 485775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4037" h="485775">
              <a:moveTo>
                <a:pt x="171624" y="0"/>
              </a:moveTo>
              <a:cubicBezTo>
                <a:pt x="88280" y="60325"/>
                <a:pt x="4936" y="120650"/>
                <a:pt x="174" y="161925"/>
              </a:cubicBezTo>
              <a:cubicBezTo>
                <a:pt x="-4588" y="203200"/>
                <a:pt x="89074" y="214313"/>
                <a:pt x="143049" y="247650"/>
              </a:cubicBezTo>
              <a:cubicBezTo>
                <a:pt x="197024" y="280987"/>
                <a:pt x="322436" y="327025"/>
                <a:pt x="324024" y="361950"/>
              </a:cubicBezTo>
              <a:cubicBezTo>
                <a:pt x="325612" y="396875"/>
                <a:pt x="185912" y="436563"/>
                <a:pt x="152574" y="457200"/>
              </a:cubicBezTo>
              <a:cubicBezTo>
                <a:pt x="119236" y="477838"/>
                <a:pt x="121617" y="481806"/>
                <a:pt x="123999" y="485775"/>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7</xdr:col>
      <xdr:colOff>944335</xdr:colOff>
      <xdr:row>34</xdr:row>
      <xdr:rowOff>141515</xdr:rowOff>
    </xdr:from>
    <xdr:to>
      <xdr:col>10</xdr:col>
      <xdr:colOff>45357</xdr:colOff>
      <xdr:row>36</xdr:row>
      <xdr:rowOff>27214</xdr:rowOff>
    </xdr:to>
    <xdr:sp macro="" textlink="">
      <xdr:nvSpPr>
        <xdr:cNvPr id="7" name="テキスト ボックス 6">
          <a:extLst>
            <a:ext uri="{FF2B5EF4-FFF2-40B4-BE49-F238E27FC236}">
              <a16:creationId xmlns:a16="http://schemas.microsoft.com/office/drawing/2014/main" id="{00000000-0008-0000-2200-000007000000}"/>
            </a:ext>
          </a:extLst>
        </xdr:cNvPr>
        <xdr:cNvSpPr txBox="1"/>
      </xdr:nvSpPr>
      <xdr:spPr>
        <a:xfrm>
          <a:off x="10033906" y="8469086"/>
          <a:ext cx="3963308" cy="339271"/>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単一税率のための消費税率を表示する欄は設けない。</a:t>
          </a:r>
        </a:p>
      </xdr:txBody>
    </xdr:sp>
    <xdr:clientData/>
  </xdr:twoCellAnchor>
  <xdr:twoCellAnchor>
    <xdr:from>
      <xdr:col>3</xdr:col>
      <xdr:colOff>3143250</xdr:colOff>
      <xdr:row>5</xdr:row>
      <xdr:rowOff>25400</xdr:rowOff>
    </xdr:from>
    <xdr:to>
      <xdr:col>3</xdr:col>
      <xdr:colOff>3719250</xdr:colOff>
      <xdr:row>6</xdr:row>
      <xdr:rowOff>6076</xdr:rowOff>
    </xdr:to>
    <xdr:sp macro="" textlink="">
      <xdr:nvSpPr>
        <xdr:cNvPr id="5" name="テキスト ボックス 4">
          <a:extLst>
            <a:ext uri="{FF2B5EF4-FFF2-40B4-BE49-F238E27FC236}">
              <a16:creationId xmlns:a16="http://schemas.microsoft.com/office/drawing/2014/main" id="{00000000-0008-0000-2200-000005000000}"/>
            </a:ext>
          </a:extLst>
        </xdr:cNvPr>
        <xdr:cNvSpPr txBox="1"/>
      </xdr:nvSpPr>
      <xdr:spPr>
        <a:xfrm>
          <a:off x="4420721" y="7874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1155700</xdr:colOff>
      <xdr:row>5</xdr:row>
      <xdr:rowOff>6350</xdr:rowOff>
    </xdr:from>
    <xdr:to>
      <xdr:col>6</xdr:col>
      <xdr:colOff>1731700</xdr:colOff>
      <xdr:row>5</xdr:row>
      <xdr:rowOff>222350</xdr:rowOff>
    </xdr:to>
    <xdr:sp macro="" textlink="">
      <xdr:nvSpPr>
        <xdr:cNvPr id="6" name="テキスト ボックス 5">
          <a:extLst>
            <a:ext uri="{FF2B5EF4-FFF2-40B4-BE49-F238E27FC236}">
              <a16:creationId xmlns:a16="http://schemas.microsoft.com/office/drawing/2014/main" id="{00000000-0008-0000-2200-000006000000}"/>
            </a:ext>
          </a:extLst>
        </xdr:cNvPr>
        <xdr:cNvSpPr txBox="1"/>
      </xdr:nvSpPr>
      <xdr:spPr>
        <a:xfrm>
          <a:off x="8607612" y="768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7</xdr:col>
      <xdr:colOff>1104900</xdr:colOff>
      <xdr:row>5</xdr:row>
      <xdr:rowOff>12700</xdr:rowOff>
    </xdr:from>
    <xdr:to>
      <xdr:col>7</xdr:col>
      <xdr:colOff>1680900</xdr:colOff>
      <xdr:row>6</xdr:row>
      <xdr:rowOff>100</xdr:rowOff>
    </xdr:to>
    <xdr:sp macro="" textlink="">
      <xdr:nvSpPr>
        <xdr:cNvPr id="8" name="テキスト ボックス 7">
          <a:extLst>
            <a:ext uri="{FF2B5EF4-FFF2-40B4-BE49-F238E27FC236}">
              <a16:creationId xmlns:a16="http://schemas.microsoft.com/office/drawing/2014/main" id="{00000000-0008-0000-2200-000008000000}"/>
            </a:ext>
          </a:extLst>
        </xdr:cNvPr>
        <xdr:cNvSpPr txBox="1"/>
      </xdr:nvSpPr>
      <xdr:spPr>
        <a:xfrm>
          <a:off x="10325100" y="768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p>
        <a:p>
          <a:endParaRPr kumimoji="1" lang="ja-JP" altLang="en-US" sz="1100">
            <a:solidFill>
              <a:srgbClr val="0070C0"/>
            </a:solidFill>
          </a:endParaRPr>
        </a:p>
      </xdr:txBody>
    </xdr:sp>
    <xdr:clientData/>
  </xdr:twoCellAnchor>
  <xdr:twoCellAnchor>
    <xdr:from>
      <xdr:col>7</xdr:col>
      <xdr:colOff>1111250</xdr:colOff>
      <xdr:row>6</xdr:row>
      <xdr:rowOff>25400</xdr:rowOff>
    </xdr:from>
    <xdr:to>
      <xdr:col>7</xdr:col>
      <xdr:colOff>1687250</xdr:colOff>
      <xdr:row>7</xdr:row>
      <xdr:rowOff>12800</xdr:rowOff>
    </xdr:to>
    <xdr:sp macro="" textlink="">
      <xdr:nvSpPr>
        <xdr:cNvPr id="9" name="テキスト ボックス 8">
          <a:extLst>
            <a:ext uri="{FF2B5EF4-FFF2-40B4-BE49-F238E27FC236}">
              <a16:creationId xmlns:a16="http://schemas.microsoft.com/office/drawing/2014/main" id="{00000000-0008-0000-2200-000009000000}"/>
            </a:ext>
          </a:extLst>
        </xdr:cNvPr>
        <xdr:cNvSpPr txBox="1"/>
      </xdr:nvSpPr>
      <xdr:spPr>
        <a:xfrm>
          <a:off x="10331450" y="10096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6</xdr:col>
      <xdr:colOff>1149350</xdr:colOff>
      <xdr:row>6</xdr:row>
      <xdr:rowOff>31750</xdr:rowOff>
    </xdr:from>
    <xdr:to>
      <xdr:col>6</xdr:col>
      <xdr:colOff>1725350</xdr:colOff>
      <xdr:row>7</xdr:row>
      <xdr:rowOff>12427</xdr:rowOff>
    </xdr:to>
    <xdr:sp macro="" textlink="">
      <xdr:nvSpPr>
        <xdr:cNvPr id="11" name="テキスト ボックス 10">
          <a:extLst>
            <a:ext uri="{FF2B5EF4-FFF2-40B4-BE49-F238E27FC236}">
              <a16:creationId xmlns:a16="http://schemas.microsoft.com/office/drawing/2014/main" id="{00000000-0008-0000-2200-00000B000000}"/>
            </a:ext>
          </a:extLst>
        </xdr:cNvPr>
        <xdr:cNvSpPr txBox="1"/>
      </xdr:nvSpPr>
      <xdr:spPr>
        <a:xfrm>
          <a:off x="8601262" y="102907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p>
        <a:p>
          <a:endParaRPr kumimoji="1" lang="ja-JP" altLang="en-US" sz="1100">
            <a:solidFill>
              <a:srgbClr val="0070C0"/>
            </a:solidFill>
          </a:endParaRPr>
        </a:p>
      </xdr:txBody>
    </xdr:sp>
    <xdr:clientData/>
  </xdr:twoCellAnchor>
  <xdr:twoCellAnchor>
    <xdr:from>
      <xdr:col>3</xdr:col>
      <xdr:colOff>31750</xdr:colOff>
      <xdr:row>10</xdr:row>
      <xdr:rowOff>127000</xdr:rowOff>
    </xdr:from>
    <xdr:to>
      <xdr:col>3</xdr:col>
      <xdr:colOff>607750</xdr:colOff>
      <xdr:row>10</xdr:row>
      <xdr:rowOff>343000</xdr:rowOff>
    </xdr:to>
    <xdr:sp macro="" textlink="">
      <xdr:nvSpPr>
        <xdr:cNvPr id="12" name="テキスト ボックス 11">
          <a:extLst>
            <a:ext uri="{FF2B5EF4-FFF2-40B4-BE49-F238E27FC236}">
              <a16:creationId xmlns:a16="http://schemas.microsoft.com/office/drawing/2014/main" id="{00000000-0008-0000-2200-00000C000000}"/>
            </a:ext>
          </a:extLst>
        </xdr:cNvPr>
        <xdr:cNvSpPr txBox="1"/>
      </xdr:nvSpPr>
      <xdr:spPr>
        <a:xfrm>
          <a:off x="1301750" y="22987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3</xdr:col>
      <xdr:colOff>31750</xdr:colOff>
      <xdr:row>11</xdr:row>
      <xdr:rowOff>19050</xdr:rowOff>
    </xdr:from>
    <xdr:to>
      <xdr:col>3</xdr:col>
      <xdr:colOff>607750</xdr:colOff>
      <xdr:row>12</xdr:row>
      <xdr:rowOff>6450</xdr:rowOff>
    </xdr:to>
    <xdr:sp macro="" textlink="">
      <xdr:nvSpPr>
        <xdr:cNvPr id="13" name="テキスト ボックス 12">
          <a:extLst>
            <a:ext uri="{FF2B5EF4-FFF2-40B4-BE49-F238E27FC236}">
              <a16:creationId xmlns:a16="http://schemas.microsoft.com/office/drawing/2014/main" id="{00000000-0008-0000-2200-00000D000000}"/>
            </a:ext>
          </a:extLst>
        </xdr:cNvPr>
        <xdr:cNvSpPr txBox="1"/>
      </xdr:nvSpPr>
      <xdr:spPr>
        <a:xfrm>
          <a:off x="1301750" y="25908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6</xdr:col>
      <xdr:colOff>431800</xdr:colOff>
      <xdr:row>11</xdr:row>
      <xdr:rowOff>203200</xdr:rowOff>
    </xdr:from>
    <xdr:to>
      <xdr:col>6</xdr:col>
      <xdr:colOff>1007800</xdr:colOff>
      <xdr:row>12</xdr:row>
      <xdr:rowOff>190600</xdr:rowOff>
    </xdr:to>
    <xdr:sp macro="" textlink="">
      <xdr:nvSpPr>
        <xdr:cNvPr id="15" name="テキスト ボックス 14">
          <a:extLst>
            <a:ext uri="{FF2B5EF4-FFF2-40B4-BE49-F238E27FC236}">
              <a16:creationId xmlns:a16="http://schemas.microsoft.com/office/drawing/2014/main" id="{00000000-0008-0000-2200-00000F000000}"/>
            </a:ext>
          </a:extLst>
        </xdr:cNvPr>
        <xdr:cNvSpPr txBox="1"/>
      </xdr:nvSpPr>
      <xdr:spPr>
        <a:xfrm>
          <a:off x="7883712" y="2814171"/>
          <a:ext cx="576000" cy="222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X1224</a:t>
          </a:r>
          <a:endParaRPr kumimoji="1" lang="ja-JP" altLang="en-US" sz="1100">
            <a:solidFill>
              <a:srgbClr val="0070C0"/>
            </a:solidFill>
          </a:endParaRPr>
        </a:p>
      </xdr:txBody>
    </xdr:sp>
    <xdr:clientData/>
  </xdr:twoCellAnchor>
  <xdr:twoCellAnchor>
    <xdr:from>
      <xdr:col>7</xdr:col>
      <xdr:colOff>311150</xdr:colOff>
      <xdr:row>11</xdr:row>
      <xdr:rowOff>196850</xdr:rowOff>
    </xdr:from>
    <xdr:to>
      <xdr:col>7</xdr:col>
      <xdr:colOff>887150</xdr:colOff>
      <xdr:row>12</xdr:row>
      <xdr:rowOff>184250</xdr:rowOff>
    </xdr:to>
    <xdr:sp macro="" textlink="">
      <xdr:nvSpPr>
        <xdr:cNvPr id="16" name="テキスト ボックス 15">
          <a:extLst>
            <a:ext uri="{FF2B5EF4-FFF2-40B4-BE49-F238E27FC236}">
              <a16:creationId xmlns:a16="http://schemas.microsoft.com/office/drawing/2014/main" id="{00000000-0008-0000-2200-000010000000}"/>
            </a:ext>
          </a:extLst>
        </xdr:cNvPr>
        <xdr:cNvSpPr txBox="1"/>
      </xdr:nvSpPr>
      <xdr:spPr>
        <a:xfrm>
          <a:off x="9533591" y="2807821"/>
          <a:ext cx="576000" cy="222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X1232</a:t>
          </a:r>
          <a:endParaRPr kumimoji="1" lang="ja-JP" altLang="en-US" sz="1100">
            <a:solidFill>
              <a:srgbClr val="0070C0"/>
            </a:solidFill>
          </a:endParaRPr>
        </a:p>
      </xdr:txBody>
    </xdr:sp>
    <xdr:clientData/>
  </xdr:twoCellAnchor>
  <xdr:twoCellAnchor>
    <xdr:from>
      <xdr:col>8</xdr:col>
      <xdr:colOff>349250</xdr:colOff>
      <xdr:row>12</xdr:row>
      <xdr:rowOff>6350</xdr:rowOff>
    </xdr:from>
    <xdr:to>
      <xdr:col>8</xdr:col>
      <xdr:colOff>925250</xdr:colOff>
      <xdr:row>12</xdr:row>
      <xdr:rowOff>222350</xdr:rowOff>
    </xdr:to>
    <xdr:sp macro="" textlink="">
      <xdr:nvSpPr>
        <xdr:cNvPr id="17" name="テキスト ボックス 16">
          <a:extLst>
            <a:ext uri="{FF2B5EF4-FFF2-40B4-BE49-F238E27FC236}">
              <a16:creationId xmlns:a16="http://schemas.microsoft.com/office/drawing/2014/main" id="{00000000-0008-0000-2200-000011000000}"/>
            </a:ext>
          </a:extLst>
        </xdr:cNvPr>
        <xdr:cNvSpPr txBox="1"/>
      </xdr:nvSpPr>
      <xdr:spPr>
        <a:xfrm>
          <a:off x="11342221" y="28526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X1234</a:t>
          </a:r>
          <a:endParaRPr kumimoji="1" lang="ja-JP" altLang="en-US" sz="1100">
            <a:solidFill>
              <a:srgbClr val="0070C0"/>
            </a:solidFill>
          </a:endParaRPr>
        </a:p>
      </xdr:txBody>
    </xdr:sp>
    <xdr:clientData/>
  </xdr:twoCellAnchor>
  <xdr:twoCellAnchor>
    <xdr:from>
      <xdr:col>7</xdr:col>
      <xdr:colOff>311150</xdr:colOff>
      <xdr:row>13</xdr:row>
      <xdr:rowOff>25400</xdr:rowOff>
    </xdr:from>
    <xdr:to>
      <xdr:col>7</xdr:col>
      <xdr:colOff>887150</xdr:colOff>
      <xdr:row>14</xdr:row>
      <xdr:rowOff>12800</xdr:rowOff>
    </xdr:to>
    <xdr:sp macro="" textlink="">
      <xdr:nvSpPr>
        <xdr:cNvPr id="18" name="テキスト ボックス 17">
          <a:extLst>
            <a:ext uri="{FF2B5EF4-FFF2-40B4-BE49-F238E27FC236}">
              <a16:creationId xmlns:a16="http://schemas.microsoft.com/office/drawing/2014/main" id="{00000000-0008-0000-2200-000012000000}"/>
            </a:ext>
          </a:extLst>
        </xdr:cNvPr>
        <xdr:cNvSpPr txBox="1"/>
      </xdr:nvSpPr>
      <xdr:spPr>
        <a:xfrm>
          <a:off x="9533591" y="3107018"/>
          <a:ext cx="576000" cy="222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X1296</a:t>
          </a:r>
          <a:endParaRPr kumimoji="1" lang="ja-JP" altLang="en-US" sz="1100">
            <a:solidFill>
              <a:srgbClr val="0070C0"/>
            </a:solidFill>
          </a:endParaRPr>
        </a:p>
      </xdr:txBody>
    </xdr:sp>
    <xdr:clientData/>
  </xdr:twoCellAnchor>
  <xdr:twoCellAnchor>
    <xdr:from>
      <xdr:col>8</xdr:col>
      <xdr:colOff>349250</xdr:colOff>
      <xdr:row>13</xdr:row>
      <xdr:rowOff>25400</xdr:rowOff>
    </xdr:from>
    <xdr:to>
      <xdr:col>8</xdr:col>
      <xdr:colOff>925250</xdr:colOff>
      <xdr:row>14</xdr:row>
      <xdr:rowOff>12800</xdr:rowOff>
    </xdr:to>
    <xdr:sp macro="" textlink="">
      <xdr:nvSpPr>
        <xdr:cNvPr id="19" name="テキスト ボックス 18">
          <a:extLst>
            <a:ext uri="{FF2B5EF4-FFF2-40B4-BE49-F238E27FC236}">
              <a16:creationId xmlns:a16="http://schemas.microsoft.com/office/drawing/2014/main" id="{00000000-0008-0000-2200-000013000000}"/>
            </a:ext>
          </a:extLst>
        </xdr:cNvPr>
        <xdr:cNvSpPr txBox="1"/>
      </xdr:nvSpPr>
      <xdr:spPr>
        <a:xfrm>
          <a:off x="11342221" y="3107018"/>
          <a:ext cx="576000" cy="222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X1297</a:t>
          </a:r>
          <a:endParaRPr kumimoji="1" lang="ja-JP" altLang="en-US" sz="1100">
            <a:solidFill>
              <a:srgbClr val="0070C0"/>
            </a:solidFill>
          </a:endParaRPr>
        </a:p>
      </xdr:txBody>
    </xdr:sp>
    <xdr:clientData/>
  </xdr:twoCellAnchor>
  <xdr:twoCellAnchor>
    <xdr:from>
      <xdr:col>3</xdr:col>
      <xdr:colOff>3465605</xdr:colOff>
      <xdr:row>10</xdr:row>
      <xdr:rowOff>6350</xdr:rowOff>
    </xdr:from>
    <xdr:to>
      <xdr:col>4</xdr:col>
      <xdr:colOff>186782</xdr:colOff>
      <xdr:row>10</xdr:row>
      <xdr:rowOff>222350</xdr:rowOff>
    </xdr:to>
    <xdr:sp macro="" textlink="">
      <xdr:nvSpPr>
        <xdr:cNvPr id="20" name="テキスト ボックス 19">
          <a:extLst>
            <a:ext uri="{FF2B5EF4-FFF2-40B4-BE49-F238E27FC236}">
              <a16:creationId xmlns:a16="http://schemas.microsoft.com/office/drawing/2014/main" id="{00000000-0008-0000-2200-000014000000}"/>
            </a:ext>
          </a:extLst>
        </xdr:cNvPr>
        <xdr:cNvSpPr txBox="1"/>
      </xdr:nvSpPr>
      <xdr:spPr>
        <a:xfrm>
          <a:off x="4743076" y="22139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endParaRPr kumimoji="1" lang="ja-JP" altLang="en-US" sz="1100">
            <a:solidFill>
              <a:srgbClr val="0070C0"/>
            </a:solidFill>
          </a:endParaRPr>
        </a:p>
      </xdr:txBody>
    </xdr:sp>
    <xdr:clientData/>
  </xdr:twoCellAnchor>
  <xdr:twoCellAnchor>
    <xdr:from>
      <xdr:col>3</xdr:col>
      <xdr:colOff>3446555</xdr:colOff>
      <xdr:row>10</xdr:row>
      <xdr:rowOff>222250</xdr:rowOff>
    </xdr:from>
    <xdr:to>
      <xdr:col>4</xdr:col>
      <xdr:colOff>167732</xdr:colOff>
      <xdr:row>11</xdr:row>
      <xdr:rowOff>38200</xdr:rowOff>
    </xdr:to>
    <xdr:sp macro="" textlink="">
      <xdr:nvSpPr>
        <xdr:cNvPr id="21" name="テキスト ボックス 20">
          <a:extLst>
            <a:ext uri="{FF2B5EF4-FFF2-40B4-BE49-F238E27FC236}">
              <a16:creationId xmlns:a16="http://schemas.microsoft.com/office/drawing/2014/main" id="{00000000-0008-0000-2200-000015000000}"/>
            </a:ext>
          </a:extLst>
        </xdr:cNvPr>
        <xdr:cNvSpPr txBox="1"/>
      </xdr:nvSpPr>
      <xdr:spPr>
        <a:xfrm>
          <a:off x="4724026" y="2429809"/>
          <a:ext cx="576000" cy="219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6</xdr:col>
      <xdr:colOff>435162</xdr:colOff>
      <xdr:row>14</xdr:row>
      <xdr:rowOff>12659</xdr:rowOff>
    </xdr:from>
    <xdr:to>
      <xdr:col>6</xdr:col>
      <xdr:colOff>1007800</xdr:colOff>
      <xdr:row>15</xdr:row>
      <xdr:rowOff>58</xdr:rowOff>
    </xdr:to>
    <xdr:sp macro="" textlink="">
      <xdr:nvSpPr>
        <xdr:cNvPr id="22" name="テキスト ボックス 21">
          <a:extLst>
            <a:ext uri="{FF2B5EF4-FFF2-40B4-BE49-F238E27FC236}">
              <a16:creationId xmlns:a16="http://schemas.microsoft.com/office/drawing/2014/main" id="{00000000-0008-0000-2200-000016000000}"/>
            </a:ext>
          </a:extLst>
        </xdr:cNvPr>
        <xdr:cNvSpPr txBox="1"/>
      </xdr:nvSpPr>
      <xdr:spPr>
        <a:xfrm>
          <a:off x="7887074" y="3329600"/>
          <a:ext cx="572638" cy="222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X1225</a:t>
          </a:r>
          <a:endParaRPr kumimoji="1" lang="ja-JP" altLang="en-US" sz="1100">
            <a:solidFill>
              <a:srgbClr val="0070C0"/>
            </a:solidFill>
          </a:endParaRPr>
        </a:p>
      </xdr:txBody>
    </xdr:sp>
    <xdr:clientData/>
  </xdr:twoCellAnchor>
  <xdr:twoCellAnchor>
    <xdr:from>
      <xdr:col>7</xdr:col>
      <xdr:colOff>312271</xdr:colOff>
      <xdr:row>13</xdr:row>
      <xdr:rowOff>222208</xdr:rowOff>
    </xdr:from>
    <xdr:to>
      <xdr:col>7</xdr:col>
      <xdr:colOff>887150</xdr:colOff>
      <xdr:row>14</xdr:row>
      <xdr:rowOff>209609</xdr:rowOff>
    </xdr:to>
    <xdr:sp macro="" textlink="">
      <xdr:nvSpPr>
        <xdr:cNvPr id="23" name="テキスト ボックス 22">
          <a:extLst>
            <a:ext uri="{FF2B5EF4-FFF2-40B4-BE49-F238E27FC236}">
              <a16:creationId xmlns:a16="http://schemas.microsoft.com/office/drawing/2014/main" id="{00000000-0008-0000-2200-000017000000}"/>
            </a:ext>
          </a:extLst>
        </xdr:cNvPr>
        <xdr:cNvSpPr txBox="1"/>
      </xdr:nvSpPr>
      <xdr:spPr>
        <a:xfrm>
          <a:off x="9534712" y="3303826"/>
          <a:ext cx="574879" cy="222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X1233</a:t>
          </a:r>
          <a:endParaRPr kumimoji="1" lang="ja-JP" altLang="en-US" sz="1100">
            <a:solidFill>
              <a:srgbClr val="0070C0"/>
            </a:solidFill>
          </a:endParaRPr>
        </a:p>
      </xdr:txBody>
    </xdr:sp>
    <xdr:clientData/>
  </xdr:twoCellAnchor>
  <xdr:twoCellAnchor>
    <xdr:from>
      <xdr:col>8</xdr:col>
      <xdr:colOff>349250</xdr:colOff>
      <xdr:row>14</xdr:row>
      <xdr:rowOff>6309</xdr:rowOff>
    </xdr:from>
    <xdr:to>
      <xdr:col>8</xdr:col>
      <xdr:colOff>925250</xdr:colOff>
      <xdr:row>14</xdr:row>
      <xdr:rowOff>222309</xdr:rowOff>
    </xdr:to>
    <xdr:sp macro="" textlink="">
      <xdr:nvSpPr>
        <xdr:cNvPr id="24" name="テキスト ボックス 23">
          <a:extLst>
            <a:ext uri="{FF2B5EF4-FFF2-40B4-BE49-F238E27FC236}">
              <a16:creationId xmlns:a16="http://schemas.microsoft.com/office/drawing/2014/main" id="{00000000-0008-0000-2200-000018000000}"/>
            </a:ext>
          </a:extLst>
        </xdr:cNvPr>
        <xdr:cNvSpPr txBox="1"/>
      </xdr:nvSpPr>
      <xdr:spPr>
        <a:xfrm>
          <a:off x="11342221" y="33232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X1235</a:t>
          </a:r>
          <a:endParaRPr kumimoji="1" lang="ja-JP" altLang="en-US" sz="1100">
            <a:solidFill>
              <a:srgbClr val="0070C0"/>
            </a:solidFill>
          </a:endParaRPr>
        </a:p>
      </xdr:txBody>
    </xdr:sp>
    <xdr:clientData/>
  </xdr:twoCellAnchor>
  <xdr:twoCellAnchor>
    <xdr:from>
      <xdr:col>0</xdr:col>
      <xdr:colOff>0</xdr:colOff>
      <xdr:row>4</xdr:row>
      <xdr:rowOff>190500</xdr:rowOff>
    </xdr:from>
    <xdr:to>
      <xdr:col>2</xdr:col>
      <xdr:colOff>55300</xdr:colOff>
      <xdr:row>5</xdr:row>
      <xdr:rowOff>177900</xdr:rowOff>
    </xdr:to>
    <xdr:sp macro="" textlink="">
      <xdr:nvSpPr>
        <xdr:cNvPr id="25" name="テキスト ボックス 24">
          <a:extLst>
            <a:ext uri="{FF2B5EF4-FFF2-40B4-BE49-F238E27FC236}">
              <a16:creationId xmlns:a16="http://schemas.microsoft.com/office/drawing/2014/main" id="{00000000-0008-0000-2200-000019000000}"/>
            </a:ext>
          </a:extLst>
        </xdr:cNvPr>
        <xdr:cNvSpPr txBox="1"/>
      </xdr:nvSpPr>
      <xdr:spPr>
        <a:xfrm>
          <a:off x="0" y="7175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0</xdr:col>
      <xdr:colOff>0</xdr:colOff>
      <xdr:row>6</xdr:row>
      <xdr:rowOff>16565</xdr:rowOff>
    </xdr:from>
    <xdr:to>
      <xdr:col>2</xdr:col>
      <xdr:colOff>24848</xdr:colOff>
      <xdr:row>7</xdr:row>
      <xdr:rowOff>5458</xdr:rowOff>
    </xdr:to>
    <xdr:sp macro="" textlink="">
      <xdr:nvSpPr>
        <xdr:cNvPr id="26" name="テキスト ボックス 25">
          <a:extLst>
            <a:ext uri="{FF2B5EF4-FFF2-40B4-BE49-F238E27FC236}">
              <a16:creationId xmlns:a16="http://schemas.microsoft.com/office/drawing/2014/main" id="{00000000-0008-0000-2200-00001A000000}"/>
            </a:ext>
          </a:extLst>
        </xdr:cNvPr>
        <xdr:cNvSpPr txBox="1"/>
      </xdr:nvSpPr>
      <xdr:spPr>
        <a:xfrm>
          <a:off x="0" y="1035326"/>
          <a:ext cx="546652" cy="229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8</xdr:col>
      <xdr:colOff>1633072</xdr:colOff>
      <xdr:row>10</xdr:row>
      <xdr:rowOff>29882</xdr:rowOff>
    </xdr:from>
    <xdr:to>
      <xdr:col>9</xdr:col>
      <xdr:colOff>505012</xdr:colOff>
      <xdr:row>10</xdr:row>
      <xdr:rowOff>283883</xdr:rowOff>
    </xdr:to>
    <xdr:sp macro="" textlink="">
      <xdr:nvSpPr>
        <xdr:cNvPr id="27" name="テキスト ボックス 26">
          <a:extLst>
            <a:ext uri="{FF2B5EF4-FFF2-40B4-BE49-F238E27FC236}">
              <a16:creationId xmlns:a16="http://schemas.microsoft.com/office/drawing/2014/main" id="{00000000-0008-0000-2200-00001B000000}"/>
            </a:ext>
          </a:extLst>
        </xdr:cNvPr>
        <xdr:cNvSpPr txBox="1"/>
      </xdr:nvSpPr>
      <xdr:spPr>
        <a:xfrm>
          <a:off x="12622307" y="2211294"/>
          <a:ext cx="642470" cy="2540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[1251]</a:t>
          </a:r>
          <a:endParaRPr kumimoji="1" lang="ja-JP" altLang="en-US" sz="1100">
            <a:solidFill>
              <a:srgbClr val="0070C0"/>
            </a:solidFill>
            <a:latin typeface="+mn-lt"/>
            <a:ea typeface="+mn-ea"/>
            <a:cs typeface="+mn-cs"/>
          </a:endParaRPr>
        </a:p>
      </xdr:txBody>
    </xdr:sp>
    <xdr:clientData/>
  </xdr:twoCellAnchor>
  <xdr:twoCellAnchor>
    <xdr:from>
      <xdr:col>8</xdr:col>
      <xdr:colOff>1479177</xdr:colOff>
      <xdr:row>10</xdr:row>
      <xdr:rowOff>354106</xdr:rowOff>
    </xdr:from>
    <xdr:to>
      <xdr:col>9</xdr:col>
      <xdr:colOff>351117</xdr:colOff>
      <xdr:row>11</xdr:row>
      <xdr:rowOff>204695</xdr:rowOff>
    </xdr:to>
    <xdr:sp macro="" textlink="">
      <xdr:nvSpPr>
        <xdr:cNvPr id="28" name="テキスト ボックス 27">
          <a:extLst>
            <a:ext uri="{FF2B5EF4-FFF2-40B4-BE49-F238E27FC236}">
              <a16:creationId xmlns:a16="http://schemas.microsoft.com/office/drawing/2014/main" id="{00000000-0008-0000-2200-00001C000000}"/>
            </a:ext>
          </a:extLst>
        </xdr:cNvPr>
        <xdr:cNvSpPr txBox="1"/>
      </xdr:nvSpPr>
      <xdr:spPr>
        <a:xfrm>
          <a:off x="12468412" y="2535518"/>
          <a:ext cx="642470" cy="2540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[1400]</a:t>
          </a:r>
          <a:endParaRPr kumimoji="1" lang="ja-JP" altLang="en-US" sz="1100">
            <a:solidFill>
              <a:srgbClr val="0070C0"/>
            </a:solidFill>
            <a:latin typeface="+mn-lt"/>
            <a:ea typeface="+mn-ea"/>
            <a:cs typeface="+mn-cs"/>
          </a:endParaRPr>
        </a:p>
      </xdr:txBody>
    </xdr:sp>
    <xdr:clientData/>
  </xdr:twoCellAnchor>
  <xdr:twoCellAnchor>
    <xdr:from>
      <xdr:col>3</xdr:col>
      <xdr:colOff>2644588</xdr:colOff>
      <xdr:row>6</xdr:row>
      <xdr:rowOff>11206</xdr:rowOff>
    </xdr:from>
    <xdr:to>
      <xdr:col>3</xdr:col>
      <xdr:colOff>3724588</xdr:colOff>
      <xdr:row>6</xdr:row>
      <xdr:rowOff>191206</xdr:rowOff>
    </xdr:to>
    <xdr:sp macro="" textlink="">
      <xdr:nvSpPr>
        <xdr:cNvPr id="29" name="テキスト ボックス 28">
          <a:extLst>
            <a:ext uri="{FF2B5EF4-FFF2-40B4-BE49-F238E27FC236}">
              <a16:creationId xmlns:a16="http://schemas.microsoft.com/office/drawing/2014/main" id="{00000000-0008-0000-2200-00001D000000}"/>
            </a:ext>
          </a:extLst>
        </xdr:cNvPr>
        <xdr:cNvSpPr txBox="1"/>
      </xdr:nvSpPr>
      <xdr:spPr>
        <a:xfrm>
          <a:off x="3922059" y="1008530"/>
          <a:ext cx="1080000" cy="1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6</xdr:col>
      <xdr:colOff>1591235</xdr:colOff>
      <xdr:row>10</xdr:row>
      <xdr:rowOff>78441</xdr:rowOff>
    </xdr:from>
    <xdr:to>
      <xdr:col>7</xdr:col>
      <xdr:colOff>396706</xdr:colOff>
      <xdr:row>10</xdr:row>
      <xdr:rowOff>294441</xdr:rowOff>
    </xdr:to>
    <xdr:sp macro="" textlink="">
      <xdr:nvSpPr>
        <xdr:cNvPr id="30" name="テキスト ボックス 29">
          <a:extLst>
            <a:ext uri="{FF2B5EF4-FFF2-40B4-BE49-F238E27FC236}">
              <a16:creationId xmlns:a16="http://schemas.microsoft.com/office/drawing/2014/main" id="{00000000-0008-0000-2200-00001E000000}"/>
            </a:ext>
          </a:extLst>
        </xdr:cNvPr>
        <xdr:cNvSpPr txBox="1"/>
      </xdr:nvSpPr>
      <xdr:spPr>
        <a:xfrm>
          <a:off x="9043147" y="2286000"/>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[1312]</a:t>
          </a:r>
          <a:endParaRPr kumimoji="1" lang="ja-JP" altLang="en-US" sz="1100">
            <a:solidFill>
              <a:srgbClr val="0070C0"/>
            </a:solidFill>
            <a:latin typeface="+mn-lt"/>
            <a:ea typeface="+mn-ea"/>
            <a:cs typeface="+mn-cs"/>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52917</xdr:colOff>
      <xdr:row>4</xdr:row>
      <xdr:rowOff>0</xdr:rowOff>
    </xdr:from>
    <xdr:to>
      <xdr:col>0</xdr:col>
      <xdr:colOff>628917</xdr:colOff>
      <xdr:row>4</xdr:row>
      <xdr:rowOff>0</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52917" y="72495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0</xdr:col>
      <xdr:colOff>74084</xdr:colOff>
      <xdr:row>6</xdr:row>
      <xdr:rowOff>10584</xdr:rowOff>
    </xdr:from>
    <xdr:to>
      <xdr:col>0</xdr:col>
      <xdr:colOff>650084</xdr:colOff>
      <xdr:row>7</xdr:row>
      <xdr:rowOff>2466</xdr:rowOff>
    </xdr:to>
    <xdr:sp macro="" textlink="">
      <xdr:nvSpPr>
        <xdr:cNvPr id="5" name="テキスト ボックス 4">
          <a:extLst>
            <a:ext uri="{FF2B5EF4-FFF2-40B4-BE49-F238E27FC236}">
              <a16:creationId xmlns:a16="http://schemas.microsoft.com/office/drawing/2014/main" id="{00000000-0008-0000-2300-000005000000}"/>
            </a:ext>
          </a:extLst>
        </xdr:cNvPr>
        <xdr:cNvSpPr txBox="1"/>
      </xdr:nvSpPr>
      <xdr:spPr>
        <a:xfrm>
          <a:off x="74084" y="1411319"/>
          <a:ext cx="576000" cy="216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p>
        <a:p>
          <a:endParaRPr kumimoji="1" lang="ja-JP" altLang="en-US" sz="1100">
            <a:solidFill>
              <a:srgbClr val="0070C0"/>
            </a:solidFill>
          </a:endParaRPr>
        </a:p>
      </xdr:txBody>
    </xdr:sp>
    <xdr:clientData/>
  </xdr:twoCellAnchor>
  <xdr:twoCellAnchor>
    <xdr:from>
      <xdr:col>2</xdr:col>
      <xdr:colOff>809625</xdr:colOff>
      <xdr:row>6</xdr:row>
      <xdr:rowOff>100542</xdr:rowOff>
    </xdr:from>
    <xdr:to>
      <xdr:col>3</xdr:col>
      <xdr:colOff>511566</xdr:colOff>
      <xdr:row>7</xdr:row>
      <xdr:rowOff>92424</xdr:rowOff>
    </xdr:to>
    <xdr:sp macro="" textlink="">
      <xdr:nvSpPr>
        <xdr:cNvPr id="7" name="テキスト ボックス 6">
          <a:extLst>
            <a:ext uri="{FF2B5EF4-FFF2-40B4-BE49-F238E27FC236}">
              <a16:creationId xmlns:a16="http://schemas.microsoft.com/office/drawing/2014/main" id="{00000000-0008-0000-2300-000007000000}"/>
            </a:ext>
          </a:extLst>
        </xdr:cNvPr>
        <xdr:cNvSpPr txBox="1"/>
      </xdr:nvSpPr>
      <xdr:spPr>
        <a:xfrm>
          <a:off x="1862978" y="150127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p>
        <a:p>
          <a:endParaRPr kumimoji="1" lang="ja-JP" altLang="en-US" sz="1100">
            <a:solidFill>
              <a:srgbClr val="0070C0"/>
            </a:solidFill>
          </a:endParaRPr>
        </a:p>
      </xdr:txBody>
    </xdr:sp>
    <xdr:clientData/>
  </xdr:twoCellAnchor>
  <xdr:twoCellAnchor>
    <xdr:from>
      <xdr:col>5</xdr:col>
      <xdr:colOff>105835</xdr:colOff>
      <xdr:row>6</xdr:row>
      <xdr:rowOff>105833</xdr:rowOff>
    </xdr:from>
    <xdr:to>
      <xdr:col>5</xdr:col>
      <xdr:colOff>681835</xdr:colOff>
      <xdr:row>7</xdr:row>
      <xdr:rowOff>97715</xdr:rowOff>
    </xdr:to>
    <xdr:sp macro="" textlink="">
      <xdr:nvSpPr>
        <xdr:cNvPr id="8" name="テキスト ボックス 7">
          <a:extLst>
            <a:ext uri="{FF2B5EF4-FFF2-40B4-BE49-F238E27FC236}">
              <a16:creationId xmlns:a16="http://schemas.microsoft.com/office/drawing/2014/main" id="{00000000-0008-0000-2300-000008000000}"/>
            </a:ext>
          </a:extLst>
        </xdr:cNvPr>
        <xdr:cNvSpPr txBox="1"/>
      </xdr:nvSpPr>
      <xdr:spPr>
        <a:xfrm>
          <a:off x="3904629" y="150656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6</xdr:col>
      <xdr:colOff>1465793</xdr:colOff>
      <xdr:row>5</xdr:row>
      <xdr:rowOff>275167</xdr:rowOff>
    </xdr:from>
    <xdr:to>
      <xdr:col>7</xdr:col>
      <xdr:colOff>472970</xdr:colOff>
      <xdr:row>6</xdr:row>
      <xdr:rowOff>199814</xdr:rowOff>
    </xdr:to>
    <xdr:sp macro="" textlink="">
      <xdr:nvSpPr>
        <xdr:cNvPr id="9" name="テキスト ボックス 8">
          <a:extLst>
            <a:ext uri="{FF2B5EF4-FFF2-40B4-BE49-F238E27FC236}">
              <a16:creationId xmlns:a16="http://schemas.microsoft.com/office/drawing/2014/main" id="{00000000-0008-0000-2300-000009000000}"/>
            </a:ext>
          </a:extLst>
        </xdr:cNvPr>
        <xdr:cNvSpPr txBox="1"/>
      </xdr:nvSpPr>
      <xdr:spPr>
        <a:xfrm>
          <a:off x="5948146" y="138454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8</xdr:col>
      <xdr:colOff>201084</xdr:colOff>
      <xdr:row>5</xdr:row>
      <xdr:rowOff>280457</xdr:rowOff>
    </xdr:from>
    <xdr:to>
      <xdr:col>9</xdr:col>
      <xdr:colOff>396084</xdr:colOff>
      <xdr:row>6</xdr:row>
      <xdr:rowOff>205104</xdr:rowOff>
    </xdr:to>
    <xdr:sp macro="" textlink="">
      <xdr:nvSpPr>
        <xdr:cNvPr id="10" name="テキスト ボックス 9">
          <a:extLst>
            <a:ext uri="{FF2B5EF4-FFF2-40B4-BE49-F238E27FC236}">
              <a16:creationId xmlns:a16="http://schemas.microsoft.com/office/drawing/2014/main" id="{00000000-0008-0000-2300-00000A000000}"/>
            </a:ext>
          </a:extLst>
        </xdr:cNvPr>
        <xdr:cNvSpPr txBox="1"/>
      </xdr:nvSpPr>
      <xdr:spPr>
        <a:xfrm>
          <a:off x="7081496" y="138983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433295</xdr:colOff>
      <xdr:row>24</xdr:row>
      <xdr:rowOff>83110</xdr:rowOff>
    </xdr:from>
    <xdr:to>
      <xdr:col>12</xdr:col>
      <xdr:colOff>539750</xdr:colOff>
      <xdr:row>27</xdr:row>
      <xdr:rowOff>22411</xdr:rowOff>
    </xdr:to>
    <xdr:sp macro="" textlink="">
      <xdr:nvSpPr>
        <xdr:cNvPr id="11" name="テキスト ボックス 10">
          <a:extLst>
            <a:ext uri="{FF2B5EF4-FFF2-40B4-BE49-F238E27FC236}">
              <a16:creationId xmlns:a16="http://schemas.microsoft.com/office/drawing/2014/main" id="{00000000-0008-0000-2300-00000B000000}"/>
            </a:ext>
          </a:extLst>
        </xdr:cNvPr>
        <xdr:cNvSpPr txBox="1"/>
      </xdr:nvSpPr>
      <xdr:spPr>
        <a:xfrm>
          <a:off x="9532471" y="5372286"/>
          <a:ext cx="890867" cy="589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X1088</a:t>
          </a:r>
        </a:p>
        <a:p>
          <a:pPr marL="0" indent="0"/>
          <a:r>
            <a:rPr kumimoji="1" lang="en-US" altLang="ja-JP" sz="1100">
              <a:solidFill>
                <a:srgbClr val="0070C0"/>
              </a:solidFill>
              <a:latin typeface="+mn-lt"/>
              <a:ea typeface="+mn-ea"/>
              <a:cs typeface="+mn-cs"/>
            </a:rPr>
            <a:t>※</a:t>
          </a:r>
          <a:r>
            <a:rPr kumimoji="1" lang="ja-JP" altLang="en-US" sz="1100">
              <a:solidFill>
                <a:srgbClr val="0070C0"/>
              </a:solidFill>
              <a:latin typeface="+mn-lt"/>
              <a:ea typeface="+mn-ea"/>
              <a:cs typeface="+mn-cs"/>
            </a:rPr>
            <a:t>税抜き</a:t>
          </a:r>
          <a:endParaRPr kumimoji="1" lang="en-US" altLang="ja-JP" sz="1100">
            <a:solidFill>
              <a:srgbClr val="0070C0"/>
            </a:solidFill>
            <a:latin typeface="+mn-lt"/>
            <a:ea typeface="+mn-ea"/>
            <a:cs typeface="+mn-cs"/>
          </a:endParaRPr>
        </a:p>
        <a:p>
          <a:pPr marL="0" indent="0"/>
          <a:endParaRPr kumimoji="1" lang="ja-JP" altLang="en-US" sz="1100">
            <a:solidFill>
              <a:srgbClr val="0070C0"/>
            </a:solidFill>
            <a:latin typeface="+mn-lt"/>
            <a:ea typeface="+mn-ea"/>
            <a:cs typeface="+mn-cs"/>
          </a:endParaRPr>
        </a:p>
      </xdr:txBody>
    </xdr:sp>
    <xdr:clientData/>
  </xdr:twoCellAnchor>
  <xdr:oneCellAnchor>
    <xdr:from>
      <xdr:col>3</xdr:col>
      <xdr:colOff>523874</xdr:colOff>
      <xdr:row>14</xdr:row>
      <xdr:rowOff>212234</xdr:rowOff>
    </xdr:from>
    <xdr:ext cx="3762375" cy="1272784"/>
    <xdr:sp macro="" textlink="">
      <xdr:nvSpPr>
        <xdr:cNvPr id="13" name="吹き出し: 線 2">
          <a:extLst>
            <a:ext uri="{FF2B5EF4-FFF2-40B4-BE49-F238E27FC236}">
              <a16:creationId xmlns:a16="http://schemas.microsoft.com/office/drawing/2014/main" id="{00000000-0008-0000-2300-00000D000000}"/>
            </a:ext>
          </a:extLst>
        </xdr:cNvPr>
        <xdr:cNvSpPr/>
      </xdr:nvSpPr>
      <xdr:spPr>
        <a:xfrm flipH="1">
          <a:off x="2457449" y="3393584"/>
          <a:ext cx="3762375" cy="1272784"/>
        </a:xfrm>
        <a:prstGeom prst="borderCallout1">
          <a:avLst>
            <a:gd name="adj1" fmla="val -27630"/>
            <a:gd name="adj2" fmla="val 36595"/>
            <a:gd name="adj3" fmla="val -3076"/>
            <a:gd name="adj4" fmla="val 64140"/>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b="0">
              <a:solidFill>
                <a:schemeClr val="tx1"/>
              </a:solidFill>
              <a:latin typeface="+mn-lt"/>
              <a:ea typeface="+mn-ea"/>
              <a:cs typeface="+mn-cs"/>
            </a:rPr>
            <a:t>仕入税額控除を受けるため、</a:t>
          </a:r>
          <a:endParaRPr kumimoji="1" lang="en-US" altLang="ja-JP" sz="1100" b="0">
            <a:solidFill>
              <a:schemeClr val="tx1"/>
            </a:solidFill>
            <a:latin typeface="+mn-lt"/>
            <a:ea typeface="+mn-ea"/>
            <a:cs typeface="+mn-cs"/>
          </a:endParaRPr>
        </a:p>
        <a:p>
          <a:pPr algn="l"/>
          <a:r>
            <a:rPr kumimoji="1" lang="ja-JP" altLang="en-US" sz="1100" b="0">
              <a:solidFill>
                <a:schemeClr val="tx1"/>
              </a:solidFill>
              <a:latin typeface="+mn-lt"/>
              <a:ea typeface="+mn-ea"/>
              <a:cs typeface="+mn-cs"/>
            </a:rPr>
            <a:t>「規格・仕様・摘要」の欄の</a:t>
          </a:r>
          <a:endParaRPr kumimoji="1" lang="en-US" altLang="ja-JP" sz="1100" b="0">
            <a:solidFill>
              <a:schemeClr val="tx1"/>
            </a:solidFill>
            <a:latin typeface="+mn-lt"/>
            <a:ea typeface="+mn-ea"/>
            <a:cs typeface="+mn-cs"/>
          </a:endParaRPr>
        </a:p>
        <a:p>
          <a:pPr algn="l"/>
          <a:r>
            <a:rPr kumimoji="1" lang="ja-JP" altLang="en-US" sz="1100" b="0">
              <a:solidFill>
                <a:schemeClr val="tx1"/>
              </a:solidFill>
              <a:latin typeface="+mn-lt"/>
              <a:ea typeface="+mn-ea"/>
              <a:cs typeface="+mn-cs"/>
            </a:rPr>
            <a:t>①上段に、”被立替事業者（仕入れ先）の会社名”を記載</a:t>
          </a:r>
          <a:endParaRPr kumimoji="1" lang="en-US" altLang="ja-JP" sz="1100" b="0">
            <a:solidFill>
              <a:schemeClr val="tx1"/>
            </a:solidFill>
            <a:latin typeface="+mn-lt"/>
            <a:ea typeface="+mn-ea"/>
            <a:cs typeface="+mn-cs"/>
          </a:endParaRPr>
        </a:p>
        <a:p>
          <a:pPr algn="l"/>
          <a:r>
            <a:rPr kumimoji="1" lang="ja-JP" altLang="en-US" sz="1100" b="0">
              <a:solidFill>
                <a:schemeClr val="tx1"/>
              </a:solidFill>
              <a:latin typeface="+mn-lt"/>
              <a:ea typeface="+mn-ea"/>
              <a:cs typeface="+mn-cs"/>
            </a:rPr>
            <a:t>②下段に、</a:t>
          </a:r>
          <a:r>
            <a:rPr kumimoji="1" lang="ja-JP" altLang="ja-JP" sz="1100" b="0">
              <a:solidFill>
                <a:schemeClr val="tx1"/>
              </a:solidFill>
              <a:effectLst/>
              <a:latin typeface="+mn-lt"/>
              <a:ea typeface="+mn-ea"/>
              <a:cs typeface="+mn-cs"/>
            </a:rPr>
            <a:t>”被立替事業者（仕入れ先）の適格請求書発行事業者の登録番号”</a:t>
          </a:r>
          <a:r>
            <a:rPr kumimoji="1" lang="ja-JP" altLang="en-US" sz="1100" b="0">
              <a:solidFill>
                <a:schemeClr val="tx1"/>
              </a:solidFill>
              <a:effectLst/>
              <a:latin typeface="+mn-lt"/>
              <a:ea typeface="+mn-ea"/>
              <a:cs typeface="+mn-cs"/>
            </a:rPr>
            <a:t>を</a:t>
          </a:r>
          <a:r>
            <a:rPr kumimoji="1" lang="ja-JP" altLang="en-US" sz="1100" b="0">
              <a:solidFill>
                <a:schemeClr val="tx1"/>
              </a:solidFill>
              <a:latin typeface="+mn-lt"/>
              <a:ea typeface="+mn-ea"/>
              <a:cs typeface="+mn-cs"/>
            </a:rPr>
            <a:t>記載</a:t>
          </a:r>
        </a:p>
      </xdr:txBody>
    </xdr:sp>
    <xdr:clientData/>
  </xdr:oneCellAnchor>
  <xdr:twoCellAnchor>
    <xdr:from>
      <xdr:col>10</xdr:col>
      <xdr:colOff>139700</xdr:colOff>
      <xdr:row>6</xdr:row>
      <xdr:rowOff>0</xdr:rowOff>
    </xdr:from>
    <xdr:to>
      <xdr:col>10</xdr:col>
      <xdr:colOff>715700</xdr:colOff>
      <xdr:row>6</xdr:row>
      <xdr:rowOff>216000</xdr:rowOff>
    </xdr:to>
    <xdr:sp macro="" textlink="">
      <xdr:nvSpPr>
        <xdr:cNvPr id="14" name="テキスト ボックス 13">
          <a:extLst>
            <a:ext uri="{FF2B5EF4-FFF2-40B4-BE49-F238E27FC236}">
              <a16:creationId xmlns:a16="http://schemas.microsoft.com/office/drawing/2014/main" id="{00000000-0008-0000-2300-00000E000000}"/>
            </a:ext>
          </a:extLst>
        </xdr:cNvPr>
        <xdr:cNvSpPr txBox="1"/>
      </xdr:nvSpPr>
      <xdr:spPr>
        <a:xfrm>
          <a:off x="8163112" y="14007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p>
        <a:p>
          <a:endParaRPr kumimoji="1" lang="ja-JP" altLang="en-US" sz="1100">
            <a:solidFill>
              <a:srgbClr val="0070C0"/>
            </a:solidFill>
          </a:endParaRPr>
        </a:p>
      </xdr:txBody>
    </xdr:sp>
    <xdr:clientData/>
  </xdr:twoCellAnchor>
  <xdr:twoCellAnchor>
    <xdr:from>
      <xdr:col>12</xdr:col>
      <xdr:colOff>76199</xdr:colOff>
      <xdr:row>6</xdr:row>
      <xdr:rowOff>6348</xdr:rowOff>
    </xdr:from>
    <xdr:to>
      <xdr:col>12</xdr:col>
      <xdr:colOff>652199</xdr:colOff>
      <xdr:row>6</xdr:row>
      <xdr:rowOff>222348</xdr:rowOff>
    </xdr:to>
    <xdr:sp macro="" textlink="">
      <xdr:nvSpPr>
        <xdr:cNvPr id="15" name="テキスト ボックス 14">
          <a:extLst>
            <a:ext uri="{FF2B5EF4-FFF2-40B4-BE49-F238E27FC236}">
              <a16:creationId xmlns:a16="http://schemas.microsoft.com/office/drawing/2014/main" id="{00000000-0008-0000-2300-00000F000000}"/>
            </a:ext>
          </a:extLst>
        </xdr:cNvPr>
        <xdr:cNvSpPr txBox="1"/>
      </xdr:nvSpPr>
      <xdr:spPr>
        <a:xfrm>
          <a:off x="9948581" y="140708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p>
        <a:p>
          <a:endParaRPr kumimoji="1" lang="ja-JP" altLang="en-US" sz="1100">
            <a:solidFill>
              <a:srgbClr val="0070C0"/>
            </a:solidFill>
          </a:endParaRPr>
        </a:p>
      </xdr:txBody>
    </xdr:sp>
    <xdr:clientData/>
  </xdr:twoCellAnchor>
  <xdr:twoCellAnchor>
    <xdr:from>
      <xdr:col>13</xdr:col>
      <xdr:colOff>144991</xdr:colOff>
      <xdr:row>6</xdr:row>
      <xdr:rowOff>11639</xdr:rowOff>
    </xdr:from>
    <xdr:to>
      <xdr:col>13</xdr:col>
      <xdr:colOff>720991</xdr:colOff>
      <xdr:row>7</xdr:row>
      <xdr:rowOff>3521</xdr:rowOff>
    </xdr:to>
    <xdr:sp macro="" textlink="">
      <xdr:nvSpPr>
        <xdr:cNvPr id="16" name="テキスト ボックス 15">
          <a:extLst>
            <a:ext uri="{FF2B5EF4-FFF2-40B4-BE49-F238E27FC236}">
              <a16:creationId xmlns:a16="http://schemas.microsoft.com/office/drawing/2014/main" id="{00000000-0008-0000-2300-000010000000}"/>
            </a:ext>
          </a:extLst>
        </xdr:cNvPr>
        <xdr:cNvSpPr txBox="1"/>
      </xdr:nvSpPr>
      <xdr:spPr>
        <a:xfrm>
          <a:off x="11115550" y="141237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p>
        <a:p>
          <a:endParaRPr kumimoji="1" lang="ja-JP" altLang="en-US" sz="1100">
            <a:solidFill>
              <a:srgbClr val="0070C0"/>
            </a:solidFill>
          </a:endParaRPr>
        </a:p>
      </xdr:txBody>
    </xdr:sp>
    <xdr:clientData/>
  </xdr:twoCellAnchor>
  <xdr:twoCellAnchor>
    <xdr:from>
      <xdr:col>14</xdr:col>
      <xdr:colOff>801158</xdr:colOff>
      <xdr:row>6</xdr:row>
      <xdr:rowOff>6348</xdr:rowOff>
    </xdr:from>
    <xdr:to>
      <xdr:col>15</xdr:col>
      <xdr:colOff>200540</xdr:colOff>
      <xdr:row>6</xdr:row>
      <xdr:rowOff>222348</xdr:rowOff>
    </xdr:to>
    <xdr:sp macro="" textlink="">
      <xdr:nvSpPr>
        <xdr:cNvPr id="17" name="テキスト ボックス 16">
          <a:extLst>
            <a:ext uri="{FF2B5EF4-FFF2-40B4-BE49-F238E27FC236}">
              <a16:creationId xmlns:a16="http://schemas.microsoft.com/office/drawing/2014/main" id="{00000000-0008-0000-2300-000011000000}"/>
            </a:ext>
          </a:extLst>
        </xdr:cNvPr>
        <xdr:cNvSpPr txBox="1"/>
      </xdr:nvSpPr>
      <xdr:spPr>
        <a:xfrm>
          <a:off x="12858687" y="140708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801158</xdr:colOff>
      <xdr:row>7</xdr:row>
      <xdr:rowOff>6348</xdr:rowOff>
    </xdr:from>
    <xdr:to>
      <xdr:col>15</xdr:col>
      <xdr:colOff>200540</xdr:colOff>
      <xdr:row>7</xdr:row>
      <xdr:rowOff>222348</xdr:rowOff>
    </xdr:to>
    <xdr:sp macro="" textlink="">
      <xdr:nvSpPr>
        <xdr:cNvPr id="18" name="テキスト ボックス 17">
          <a:extLst>
            <a:ext uri="{FF2B5EF4-FFF2-40B4-BE49-F238E27FC236}">
              <a16:creationId xmlns:a16="http://schemas.microsoft.com/office/drawing/2014/main" id="{00000000-0008-0000-2300-000012000000}"/>
            </a:ext>
          </a:extLst>
        </xdr:cNvPr>
        <xdr:cNvSpPr txBox="1"/>
      </xdr:nvSpPr>
      <xdr:spPr>
        <a:xfrm>
          <a:off x="12858687" y="163120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14</xdr:col>
      <xdr:colOff>45610</xdr:colOff>
      <xdr:row>4</xdr:row>
      <xdr:rowOff>44823</xdr:rowOff>
    </xdr:from>
    <xdr:to>
      <xdr:col>14</xdr:col>
      <xdr:colOff>621610</xdr:colOff>
      <xdr:row>4</xdr:row>
      <xdr:rowOff>260823</xdr:rowOff>
    </xdr:to>
    <xdr:sp macro="" textlink="">
      <xdr:nvSpPr>
        <xdr:cNvPr id="19" name="テキスト ボックス 18">
          <a:extLst>
            <a:ext uri="{FF2B5EF4-FFF2-40B4-BE49-F238E27FC236}">
              <a16:creationId xmlns:a16="http://schemas.microsoft.com/office/drawing/2014/main" id="{00000000-0008-0000-2300-000013000000}"/>
            </a:ext>
          </a:extLst>
        </xdr:cNvPr>
        <xdr:cNvSpPr txBox="1"/>
      </xdr:nvSpPr>
      <xdr:spPr>
        <a:xfrm>
          <a:off x="12103139" y="8292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ja-JP" altLang="en-US" sz="1100">
            <a:solidFill>
              <a:srgbClr val="0070C0"/>
            </a:solidFill>
          </a:endParaRPr>
        </a:p>
      </xdr:txBody>
    </xdr:sp>
    <xdr:clientData/>
  </xdr:twoCellAnchor>
  <xdr:oneCellAnchor>
    <xdr:from>
      <xdr:col>6</xdr:col>
      <xdr:colOff>28575</xdr:colOff>
      <xdr:row>0</xdr:row>
      <xdr:rowOff>47625</xdr:rowOff>
    </xdr:from>
    <xdr:ext cx="8039099" cy="261206"/>
    <xdr:sp macro="" textlink="">
      <xdr:nvSpPr>
        <xdr:cNvPr id="25" name="吹き出し: 角を丸めた四角形 15">
          <a:extLst>
            <a:ext uri="{FF2B5EF4-FFF2-40B4-BE49-F238E27FC236}">
              <a16:creationId xmlns:a16="http://schemas.microsoft.com/office/drawing/2014/main" id="{00000000-0008-0000-2300-000019000000}"/>
            </a:ext>
          </a:extLst>
        </xdr:cNvPr>
        <xdr:cNvSpPr/>
      </xdr:nvSpPr>
      <xdr:spPr bwMode="auto">
        <a:xfrm>
          <a:off x="4524375" y="47625"/>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仕入先と協力会社間の課税取引として、ゼネコンから仕入先への支払を立替金として、協力会社に請求する場合</a:t>
          </a:r>
        </a:p>
      </xdr:txBody>
    </xdr:sp>
    <xdr:clientData/>
  </xdr:oneCellAnchor>
  <xdr:oneCellAnchor>
    <xdr:from>
      <xdr:col>5</xdr:col>
      <xdr:colOff>476250</xdr:colOff>
      <xdr:row>23</xdr:row>
      <xdr:rowOff>114300</xdr:rowOff>
    </xdr:from>
    <xdr:ext cx="3762375" cy="564514"/>
    <xdr:sp macro="" textlink="">
      <xdr:nvSpPr>
        <xdr:cNvPr id="27" name="吹き出し: 線 2">
          <a:extLst>
            <a:ext uri="{FF2B5EF4-FFF2-40B4-BE49-F238E27FC236}">
              <a16:creationId xmlns:a16="http://schemas.microsoft.com/office/drawing/2014/main" id="{00000000-0008-0000-2300-00001B000000}"/>
            </a:ext>
          </a:extLst>
        </xdr:cNvPr>
        <xdr:cNvSpPr/>
      </xdr:nvSpPr>
      <xdr:spPr>
        <a:xfrm flipH="1">
          <a:off x="4286250" y="5267325"/>
          <a:ext cx="3762375" cy="564514"/>
        </a:xfrm>
        <a:prstGeom prst="borderCallout1">
          <a:avLst>
            <a:gd name="adj1" fmla="val 87773"/>
            <a:gd name="adj2" fmla="val -10747"/>
            <a:gd name="adj3" fmla="val 42134"/>
            <a:gd name="adj4" fmla="val 1102"/>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b="0">
              <a:solidFill>
                <a:schemeClr val="tx1"/>
              </a:solidFill>
              <a:latin typeface="+mn-lt"/>
              <a:ea typeface="+mn-ea"/>
              <a:cs typeface="+mn-cs"/>
            </a:rPr>
            <a:t>被立替事業者（仕入れ先）ごとに</a:t>
          </a:r>
          <a:r>
            <a:rPr kumimoji="1" lang="en-US" altLang="ja-JP" sz="1100" b="0">
              <a:solidFill>
                <a:schemeClr val="tx1"/>
              </a:solidFill>
              <a:latin typeface="+mn-lt"/>
              <a:ea typeface="+mn-ea"/>
              <a:cs typeface="+mn-cs"/>
            </a:rPr>
            <a:t>､｢</a:t>
          </a:r>
          <a:r>
            <a:rPr kumimoji="1" lang="ja-JP" altLang="en-US" sz="1100" b="0">
              <a:solidFill>
                <a:schemeClr val="tx1"/>
              </a:solidFill>
              <a:latin typeface="+mn-lt"/>
              <a:ea typeface="+mn-ea"/>
              <a:cs typeface="+mn-cs"/>
            </a:rPr>
            <a:t>税率ごとに区分した消費税額</a:t>
          </a:r>
          <a:r>
            <a:rPr kumimoji="1" lang="en-US" altLang="ja-JP" sz="1100" b="0">
              <a:solidFill>
                <a:schemeClr val="tx1"/>
              </a:solidFill>
              <a:latin typeface="+mn-lt"/>
              <a:ea typeface="+mn-ea"/>
              <a:cs typeface="+mn-cs"/>
            </a:rPr>
            <a:t>｣</a:t>
          </a:r>
          <a:r>
            <a:rPr kumimoji="1" lang="ja-JP" altLang="en-US" sz="1100" b="0">
              <a:solidFill>
                <a:schemeClr val="tx1"/>
              </a:solidFill>
              <a:latin typeface="+mn-lt"/>
              <a:ea typeface="+mn-ea"/>
              <a:cs typeface="+mn-cs"/>
            </a:rPr>
            <a:t>を記載について</a:t>
          </a:r>
          <a:r>
            <a:rPr kumimoji="1" lang="en-US" altLang="ja-JP" sz="1100" b="0">
              <a:solidFill>
                <a:schemeClr val="tx1"/>
              </a:solidFill>
              <a:latin typeface="+mn-lt"/>
              <a:ea typeface="+mn-ea"/>
              <a:cs typeface="+mn-cs"/>
            </a:rPr>
            <a:t>､</a:t>
          </a:r>
          <a:r>
            <a:rPr kumimoji="1" lang="ja-JP" altLang="en-US" sz="1100" b="0">
              <a:solidFill>
                <a:schemeClr val="tx1"/>
              </a:solidFill>
              <a:latin typeface="+mn-lt"/>
              <a:ea typeface="+mn-ea"/>
              <a:cs typeface="+mn-cs"/>
            </a:rPr>
            <a:t>どのように記載するか課題</a:t>
          </a:r>
          <a:r>
            <a:rPr kumimoji="1" lang="en-US" altLang="ja-JP" sz="1100" b="0">
              <a:solidFill>
                <a:schemeClr val="tx1"/>
              </a:solidFill>
              <a:latin typeface="+mn-lt"/>
              <a:ea typeface="+mn-ea"/>
              <a:cs typeface="+mn-cs"/>
            </a:rPr>
            <a:t>｡</a:t>
          </a:r>
          <a:endParaRPr kumimoji="1" lang="ja-JP" altLang="en-US" sz="1100" b="0">
            <a:solidFill>
              <a:schemeClr val="tx1"/>
            </a:solidFill>
            <a:latin typeface="+mn-lt"/>
            <a:ea typeface="+mn-ea"/>
            <a:cs typeface="+mn-cs"/>
          </a:endParaRPr>
        </a:p>
      </xdr:txBody>
    </xdr:sp>
    <xdr:clientData/>
  </xdr:oneCellAnchor>
  <xdr:twoCellAnchor>
    <xdr:from>
      <xdr:col>0</xdr:col>
      <xdr:colOff>131358</xdr:colOff>
      <xdr:row>2</xdr:row>
      <xdr:rowOff>89026</xdr:rowOff>
    </xdr:from>
    <xdr:to>
      <xdr:col>0</xdr:col>
      <xdr:colOff>707358</xdr:colOff>
      <xdr:row>3</xdr:row>
      <xdr:rowOff>204173</xdr:rowOff>
    </xdr:to>
    <xdr:sp macro="" textlink="">
      <xdr:nvSpPr>
        <xdr:cNvPr id="29" name="テキスト ボックス 28">
          <a:extLst>
            <a:ext uri="{FF2B5EF4-FFF2-40B4-BE49-F238E27FC236}">
              <a16:creationId xmlns:a16="http://schemas.microsoft.com/office/drawing/2014/main" id="{00000000-0008-0000-2300-00001D000000}"/>
            </a:ext>
          </a:extLst>
        </xdr:cNvPr>
        <xdr:cNvSpPr txBox="1"/>
      </xdr:nvSpPr>
      <xdr:spPr>
        <a:xfrm>
          <a:off x="131358" y="55967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6</xdr:col>
      <xdr:colOff>316566</xdr:colOff>
      <xdr:row>4</xdr:row>
      <xdr:rowOff>16809</xdr:rowOff>
    </xdr:from>
    <xdr:to>
      <xdr:col>6</xdr:col>
      <xdr:colOff>892566</xdr:colOff>
      <xdr:row>4</xdr:row>
      <xdr:rowOff>232809</xdr:rowOff>
    </xdr:to>
    <xdr:sp macro="" textlink="">
      <xdr:nvSpPr>
        <xdr:cNvPr id="30" name="テキスト ボックス 29">
          <a:extLst>
            <a:ext uri="{FF2B5EF4-FFF2-40B4-BE49-F238E27FC236}">
              <a16:creationId xmlns:a16="http://schemas.microsoft.com/office/drawing/2014/main" id="{00000000-0008-0000-2300-00001E000000}"/>
            </a:ext>
          </a:extLst>
        </xdr:cNvPr>
        <xdr:cNvSpPr txBox="1"/>
      </xdr:nvSpPr>
      <xdr:spPr>
        <a:xfrm>
          <a:off x="4798919" y="80122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625607</xdr:colOff>
      <xdr:row>3</xdr:row>
      <xdr:rowOff>184897</xdr:rowOff>
    </xdr:from>
    <xdr:to>
      <xdr:col>10</xdr:col>
      <xdr:colOff>439607</xdr:colOff>
      <xdr:row>4</xdr:row>
      <xdr:rowOff>187985</xdr:rowOff>
    </xdr:to>
    <xdr:sp macro="" textlink="">
      <xdr:nvSpPr>
        <xdr:cNvPr id="31" name="テキスト ボックス 30">
          <a:extLst>
            <a:ext uri="{FF2B5EF4-FFF2-40B4-BE49-F238E27FC236}">
              <a16:creationId xmlns:a16="http://schemas.microsoft.com/office/drawing/2014/main" id="{00000000-0008-0000-2300-00001F000000}"/>
            </a:ext>
          </a:extLst>
        </xdr:cNvPr>
        <xdr:cNvSpPr txBox="1"/>
      </xdr:nvSpPr>
      <xdr:spPr>
        <a:xfrm>
          <a:off x="7887019" y="75639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12</xdr:col>
      <xdr:colOff>657451</xdr:colOff>
      <xdr:row>4</xdr:row>
      <xdr:rowOff>17929</xdr:rowOff>
    </xdr:from>
    <xdr:to>
      <xdr:col>13</xdr:col>
      <xdr:colOff>135274</xdr:colOff>
      <xdr:row>4</xdr:row>
      <xdr:rowOff>233929</xdr:rowOff>
    </xdr:to>
    <xdr:sp macro="" textlink="">
      <xdr:nvSpPr>
        <xdr:cNvPr id="32" name="テキスト ボックス 31">
          <a:extLst>
            <a:ext uri="{FF2B5EF4-FFF2-40B4-BE49-F238E27FC236}">
              <a16:creationId xmlns:a16="http://schemas.microsoft.com/office/drawing/2014/main" id="{00000000-0008-0000-2300-000020000000}"/>
            </a:ext>
          </a:extLst>
        </xdr:cNvPr>
        <xdr:cNvSpPr txBox="1"/>
      </xdr:nvSpPr>
      <xdr:spPr>
        <a:xfrm>
          <a:off x="10529833" y="80234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oneCellAnchor>
    <xdr:from>
      <xdr:col>14</xdr:col>
      <xdr:colOff>930875</xdr:colOff>
      <xdr:row>4</xdr:row>
      <xdr:rowOff>121716</xdr:rowOff>
    </xdr:from>
    <xdr:ext cx="900206" cy="261206"/>
    <xdr:sp macro="" textlink="">
      <xdr:nvSpPr>
        <xdr:cNvPr id="33" name="吹き出し: 角を丸めた四角形 13">
          <a:extLst>
            <a:ext uri="{FF2B5EF4-FFF2-40B4-BE49-F238E27FC236}">
              <a16:creationId xmlns:a16="http://schemas.microsoft.com/office/drawing/2014/main" id="{00000000-0008-0000-2300-000021000000}"/>
            </a:ext>
          </a:extLst>
        </xdr:cNvPr>
        <xdr:cNvSpPr/>
      </xdr:nvSpPr>
      <xdr:spPr bwMode="auto">
        <a:xfrm>
          <a:off x="12983175" y="883716"/>
          <a:ext cx="900206" cy="261206"/>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0</xdr:col>
      <xdr:colOff>520700</xdr:colOff>
      <xdr:row>18</xdr:row>
      <xdr:rowOff>43594</xdr:rowOff>
    </xdr:from>
    <xdr:ext cx="1924422" cy="522413"/>
    <xdr:sp macro="" textlink="">
      <xdr:nvSpPr>
        <xdr:cNvPr id="34" name="吹き出し: 角を丸めた四角形 14">
          <a:extLst>
            <a:ext uri="{FF2B5EF4-FFF2-40B4-BE49-F238E27FC236}">
              <a16:creationId xmlns:a16="http://schemas.microsoft.com/office/drawing/2014/main" id="{00000000-0008-0000-2300-000022000000}"/>
            </a:ext>
          </a:extLst>
        </xdr:cNvPr>
        <xdr:cNvSpPr/>
      </xdr:nvSpPr>
      <xdr:spPr bwMode="auto">
        <a:xfrm>
          <a:off x="520700" y="4025044"/>
          <a:ext cx="1924422"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13</xdr:col>
      <xdr:colOff>283508</xdr:colOff>
      <xdr:row>9</xdr:row>
      <xdr:rowOff>142593</xdr:rowOff>
    </xdr:from>
    <xdr:ext cx="1879227" cy="783619"/>
    <xdr:sp macro="" textlink="">
      <xdr:nvSpPr>
        <xdr:cNvPr id="35" name="吹き出し: 角を丸めた四角形 15">
          <a:extLst>
            <a:ext uri="{FF2B5EF4-FFF2-40B4-BE49-F238E27FC236}">
              <a16:creationId xmlns:a16="http://schemas.microsoft.com/office/drawing/2014/main" id="{00000000-0008-0000-2300-000023000000}"/>
            </a:ext>
          </a:extLst>
        </xdr:cNvPr>
        <xdr:cNvSpPr/>
      </xdr:nvSpPr>
      <xdr:spPr bwMode="auto">
        <a:xfrm>
          <a:off x="11249958" y="2180943"/>
          <a:ext cx="1879227" cy="783619"/>
        </a:xfrm>
        <a:prstGeom prst="wedgeRoundRectCallout">
          <a:avLst>
            <a:gd name="adj1" fmla="val 54373"/>
            <a:gd name="adj2" fmla="val -6556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13</xdr:col>
      <xdr:colOff>459440</xdr:colOff>
      <xdr:row>25</xdr:row>
      <xdr:rowOff>210318</xdr:rowOff>
    </xdr:from>
    <xdr:ext cx="2347259" cy="783619"/>
    <xdr:sp macro="" textlink="">
      <xdr:nvSpPr>
        <xdr:cNvPr id="36" name="吹き出し: 角を丸めた四角形 16">
          <a:extLst>
            <a:ext uri="{FF2B5EF4-FFF2-40B4-BE49-F238E27FC236}">
              <a16:creationId xmlns:a16="http://schemas.microsoft.com/office/drawing/2014/main" id="{00000000-0008-0000-2300-000024000000}"/>
            </a:ext>
          </a:extLst>
        </xdr:cNvPr>
        <xdr:cNvSpPr/>
      </xdr:nvSpPr>
      <xdr:spPr bwMode="auto">
        <a:xfrm>
          <a:off x="11433734" y="5716142"/>
          <a:ext cx="2347259" cy="783619"/>
        </a:xfrm>
        <a:prstGeom prst="wedgeRoundRectCallout">
          <a:avLst>
            <a:gd name="adj1" fmla="val 5308"/>
            <a:gd name="adj2" fmla="val -5880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xdr:col>
      <xdr:colOff>100854</xdr:colOff>
      <xdr:row>4</xdr:row>
      <xdr:rowOff>241618</xdr:rowOff>
    </xdr:from>
    <xdr:ext cx="3097493" cy="261206"/>
    <xdr:sp macro="" textlink="">
      <xdr:nvSpPr>
        <xdr:cNvPr id="37" name="吹き出し: 角を丸めた四角形 17">
          <a:extLst>
            <a:ext uri="{FF2B5EF4-FFF2-40B4-BE49-F238E27FC236}">
              <a16:creationId xmlns:a16="http://schemas.microsoft.com/office/drawing/2014/main" id="{00000000-0008-0000-2300-000025000000}"/>
            </a:ext>
          </a:extLst>
        </xdr:cNvPr>
        <xdr:cNvSpPr/>
      </xdr:nvSpPr>
      <xdr:spPr bwMode="auto">
        <a:xfrm>
          <a:off x="850154" y="1003618"/>
          <a:ext cx="3097493" cy="261206"/>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6</xdr:col>
      <xdr:colOff>812800</xdr:colOff>
      <xdr:row>2</xdr:row>
      <xdr:rowOff>12700</xdr:rowOff>
    </xdr:from>
    <xdr:ext cx="4495795" cy="359073"/>
    <xdr:sp macro="" textlink="">
      <xdr:nvSpPr>
        <xdr:cNvPr id="2" name="吹き出し: 線 2">
          <a:extLst>
            <a:ext uri="{FF2B5EF4-FFF2-40B4-BE49-F238E27FC236}">
              <a16:creationId xmlns:a16="http://schemas.microsoft.com/office/drawing/2014/main" id="{00000000-0008-0000-2400-000002000000}"/>
            </a:ext>
          </a:extLst>
        </xdr:cNvPr>
        <xdr:cNvSpPr/>
      </xdr:nvSpPr>
      <xdr:spPr>
        <a:xfrm flipH="1">
          <a:off x="7346950" y="127000"/>
          <a:ext cx="4495795" cy="359073"/>
        </a:xfrm>
        <a:prstGeom prst="borderCallout1">
          <a:avLst>
            <a:gd name="adj1" fmla="val 95925"/>
            <a:gd name="adj2" fmla="val 51070"/>
            <a:gd name="adj3" fmla="val 467035"/>
            <a:gd name="adj4" fmla="val 44490"/>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116114</xdr:colOff>
      <xdr:row>2</xdr:row>
      <xdr:rowOff>7711</xdr:rowOff>
    </xdr:from>
    <xdr:ext cx="2639786" cy="625812"/>
    <xdr:sp macro="" textlink="">
      <xdr:nvSpPr>
        <xdr:cNvPr id="3" name="吹き出し: 線 2">
          <a:extLst>
            <a:ext uri="{FF2B5EF4-FFF2-40B4-BE49-F238E27FC236}">
              <a16:creationId xmlns:a16="http://schemas.microsoft.com/office/drawing/2014/main" id="{00000000-0008-0000-2400-000003000000}"/>
            </a:ext>
          </a:extLst>
        </xdr:cNvPr>
        <xdr:cNvSpPr/>
      </xdr:nvSpPr>
      <xdr:spPr>
        <a:xfrm flipH="1">
          <a:off x="12536714" y="122011"/>
          <a:ext cx="2639786" cy="625812"/>
        </a:xfrm>
        <a:prstGeom prst="borderCallout1">
          <a:avLst>
            <a:gd name="adj1" fmla="val 52083"/>
            <a:gd name="adj2" fmla="val 100505"/>
            <a:gd name="adj3" fmla="val 250186"/>
            <a:gd name="adj4" fmla="val 164056"/>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b="0">
              <a:solidFill>
                <a:schemeClr val="tx1"/>
              </a:solidFill>
              <a:latin typeface="ＭＳ Ｐゴシック" panose="020B0600070205080204" pitchFamily="50" charset="-128"/>
              <a:ea typeface="ＭＳ Ｐゴシック" panose="020B0600070205080204" pitchFamily="50" charset="-128"/>
            </a:rPr>
            <a:t>リース･レンタル品の場合</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単位欄は空白</a:t>
          </a:r>
        </a:p>
      </xdr:txBody>
    </xdr:sp>
    <xdr:clientData/>
  </xdr:oneCellAnchor>
  <xdr:oneCellAnchor>
    <xdr:from>
      <xdr:col>5</xdr:col>
      <xdr:colOff>526598</xdr:colOff>
      <xdr:row>6</xdr:row>
      <xdr:rowOff>223613</xdr:rowOff>
    </xdr:from>
    <xdr:ext cx="3464831" cy="692690"/>
    <xdr:sp macro="" textlink="">
      <xdr:nvSpPr>
        <xdr:cNvPr id="4" name="吹き出し: 線 2">
          <a:extLst>
            <a:ext uri="{FF2B5EF4-FFF2-40B4-BE49-F238E27FC236}">
              <a16:creationId xmlns:a16="http://schemas.microsoft.com/office/drawing/2014/main" id="{00000000-0008-0000-2400-000004000000}"/>
            </a:ext>
          </a:extLst>
        </xdr:cNvPr>
        <xdr:cNvSpPr/>
      </xdr:nvSpPr>
      <xdr:spPr>
        <a:xfrm flipH="1">
          <a:off x="3888923" y="1519013"/>
          <a:ext cx="3464831" cy="692690"/>
        </a:xfrm>
        <a:prstGeom prst="borderCallout1">
          <a:avLst>
            <a:gd name="adj1" fmla="val 100796"/>
            <a:gd name="adj2" fmla="val 48029"/>
            <a:gd name="adj3" fmla="val 182295"/>
            <a:gd name="adj4" fmla="val 14482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rPr>
            <a:t>[1436]</a:t>
          </a:r>
          <a:r>
            <a:rPr kumimoji="1" lang="ja-JP" altLang="en-US" sz="1200" b="0">
              <a:solidFill>
                <a:schemeClr val="tx1"/>
              </a:solidFill>
              <a:latin typeface="ＭＳ Ｐゴシック" panose="020B0600070205080204" pitchFamily="50" charset="-128"/>
              <a:ea typeface="ＭＳ Ｐゴシック" panose="020B0600070205080204" pitchFamily="50" charset="-128"/>
            </a:rPr>
            <a:t>管理番号</a:t>
          </a:r>
          <a:r>
            <a:rPr kumimoji="1" lang="en-US" altLang="ja-JP" sz="12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桁</a:t>
          </a:r>
          <a:r>
            <a:rPr kumimoji="1" lang="en-US" altLang="ja-JP" sz="1200" b="0">
              <a:solidFill>
                <a:schemeClr val="tx1"/>
              </a:solidFill>
              <a:latin typeface="ＭＳ Ｐゴシック" panose="020B0600070205080204" pitchFamily="50" charset="-128"/>
              <a:ea typeface="ＭＳ Ｐゴシック" panose="020B0600070205080204" pitchFamily="50" charset="-128"/>
            </a:rPr>
            <a:t>)､[</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入出庫区分名を新設</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a:t>
          </a:r>
          <a:r>
            <a:rPr kumimoji="1" lang="ja-JP" altLang="ja-JP" sz="1200" b="0">
              <a:solidFill>
                <a:schemeClr val="tx1"/>
              </a:solidFill>
              <a:latin typeface="ＭＳ Ｐゴシック" panose="020B0600070205080204" pitchFamily="50" charset="-128"/>
              <a:ea typeface="ＭＳ Ｐゴシック" panose="020B0600070205080204" pitchFamily="50" charset="-128"/>
              <a:cs typeface="+mn-cs"/>
            </a:rPr>
            <a:t>区分</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名は</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任意に</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文字入力</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           </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例：入庫、出庫、引取、納品、継続など</a:t>
          </a:r>
        </a:p>
      </xdr:txBody>
    </xdr:sp>
    <xdr:clientData/>
  </xdr:oneCellAnchor>
  <xdr:twoCellAnchor>
    <xdr:from>
      <xdr:col>13</xdr:col>
      <xdr:colOff>6350</xdr:colOff>
      <xdr:row>7</xdr:row>
      <xdr:rowOff>127000</xdr:rowOff>
    </xdr:from>
    <xdr:to>
      <xdr:col>18</xdr:col>
      <xdr:colOff>127000</xdr:colOff>
      <xdr:row>8</xdr:row>
      <xdr:rowOff>247650</xdr:rowOff>
    </xdr:to>
    <xdr:sp macro="" textlink="">
      <xdr:nvSpPr>
        <xdr:cNvPr id="5" name="右中かっこ 4">
          <a:extLst>
            <a:ext uri="{FF2B5EF4-FFF2-40B4-BE49-F238E27FC236}">
              <a16:creationId xmlns:a16="http://schemas.microsoft.com/office/drawing/2014/main" id="{00000000-0008-0000-2400-000005000000}"/>
            </a:ext>
          </a:extLst>
        </xdr:cNvPr>
        <xdr:cNvSpPr/>
      </xdr:nvSpPr>
      <xdr:spPr>
        <a:xfrm rot="16200000">
          <a:off x="16475075" y="174625"/>
          <a:ext cx="415925" cy="3502025"/>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640229</xdr:colOff>
      <xdr:row>2</xdr:row>
      <xdr:rowOff>114299</xdr:rowOff>
    </xdr:from>
    <xdr:ext cx="2628900" cy="625812"/>
    <xdr:sp macro="" textlink="">
      <xdr:nvSpPr>
        <xdr:cNvPr id="6" name="テキスト ボックス 5">
          <a:extLst>
            <a:ext uri="{FF2B5EF4-FFF2-40B4-BE49-F238E27FC236}">
              <a16:creationId xmlns:a16="http://schemas.microsoft.com/office/drawing/2014/main" id="{00000000-0008-0000-2400-000006000000}"/>
            </a:ext>
          </a:extLst>
        </xdr:cNvPr>
        <xdr:cNvSpPr txBox="1"/>
      </xdr:nvSpPr>
      <xdr:spPr>
        <a:xfrm>
          <a:off x="15565904" y="228599"/>
          <a:ext cx="2628900" cy="625812"/>
        </a:xfrm>
        <a:prstGeom prst="rect">
          <a:avLst/>
        </a:prstGeom>
        <a:solidFill>
          <a:schemeClr val="bg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取引区分</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単位を新設</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2197100</xdr:colOff>
      <xdr:row>27</xdr:row>
      <xdr:rowOff>0</xdr:rowOff>
    </xdr:from>
    <xdr:ext cx="4025900" cy="707886"/>
    <xdr:sp macro="" textlink="">
      <xdr:nvSpPr>
        <xdr:cNvPr id="7" name="吹き出し: 線 2">
          <a:extLst>
            <a:ext uri="{FF2B5EF4-FFF2-40B4-BE49-F238E27FC236}">
              <a16:creationId xmlns:a16="http://schemas.microsoft.com/office/drawing/2014/main" id="{00000000-0008-0000-2400-000007000000}"/>
            </a:ext>
          </a:extLst>
        </xdr:cNvPr>
        <xdr:cNvSpPr/>
      </xdr:nvSpPr>
      <xdr:spPr>
        <a:xfrm flipH="1">
          <a:off x="5559425" y="7620000"/>
          <a:ext cx="4025900" cy="707886"/>
        </a:xfrm>
        <a:prstGeom prst="borderCallout1">
          <a:avLst>
            <a:gd name="adj1" fmla="val 48332"/>
            <a:gd name="adj2" fmla="val 100141"/>
            <a:gd name="adj3" fmla="val 68745"/>
            <a:gd name="adj4" fmla="val 146539"/>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2400"/>
            </a:lnSpc>
          </a:pPr>
          <a:r>
            <a:rPr kumimoji="1" lang="ja-JP" altLang="en-US" sz="1600" b="0">
              <a:solidFill>
                <a:schemeClr val="tx1"/>
              </a:solidFill>
              <a:latin typeface="ＭＳ Ｐゴシック" panose="020B0600070205080204" pitchFamily="50" charset="-128"/>
              <a:ea typeface="ＭＳ Ｐゴシック" panose="020B0600070205080204" pitchFamily="50" charset="-128"/>
            </a:rPr>
            <a:t>運賃など</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レンタル･リース品に関連する明細は</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本体の明細の下段行に作成する</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180975</xdr:colOff>
      <xdr:row>5</xdr:row>
      <xdr:rowOff>80284</xdr:rowOff>
    </xdr:from>
    <xdr:to>
      <xdr:col>1</xdr:col>
      <xdr:colOff>756975</xdr:colOff>
      <xdr:row>6</xdr:row>
      <xdr:rowOff>1009</xdr:rowOff>
    </xdr:to>
    <xdr:sp macro="" textlink="">
      <xdr:nvSpPr>
        <xdr:cNvPr id="8" name="テキスト ボックス 7">
          <a:extLst>
            <a:ext uri="{FF2B5EF4-FFF2-40B4-BE49-F238E27FC236}">
              <a16:creationId xmlns:a16="http://schemas.microsoft.com/office/drawing/2014/main" id="{00000000-0008-0000-2400-000008000000}"/>
            </a:ext>
          </a:extLst>
        </xdr:cNvPr>
        <xdr:cNvSpPr txBox="1"/>
      </xdr:nvSpPr>
      <xdr:spPr>
        <a:xfrm>
          <a:off x="180975" y="108040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4</xdr:col>
      <xdr:colOff>600528</xdr:colOff>
      <xdr:row>4</xdr:row>
      <xdr:rowOff>273050</xdr:rowOff>
    </xdr:from>
    <xdr:to>
      <xdr:col>5</xdr:col>
      <xdr:colOff>62103</xdr:colOff>
      <xdr:row>5</xdr:row>
      <xdr:rowOff>193775</xdr:rowOff>
    </xdr:to>
    <xdr:sp macro="" textlink="">
      <xdr:nvSpPr>
        <xdr:cNvPr id="9" name="テキスト ボックス 8">
          <a:extLst>
            <a:ext uri="{FF2B5EF4-FFF2-40B4-BE49-F238E27FC236}">
              <a16:creationId xmlns:a16="http://schemas.microsoft.com/office/drawing/2014/main" id="{00000000-0008-0000-2400-000009000000}"/>
            </a:ext>
          </a:extLst>
        </xdr:cNvPr>
        <xdr:cNvSpPr txBox="1"/>
      </xdr:nvSpPr>
      <xdr:spPr>
        <a:xfrm>
          <a:off x="2848428" y="977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1993366</xdr:colOff>
      <xdr:row>4</xdr:row>
      <xdr:rowOff>236764</xdr:rowOff>
    </xdr:from>
    <xdr:to>
      <xdr:col>6</xdr:col>
      <xdr:colOff>2569366</xdr:colOff>
      <xdr:row>5</xdr:row>
      <xdr:rowOff>157489</xdr:rowOff>
    </xdr:to>
    <xdr:sp macro="" textlink="">
      <xdr:nvSpPr>
        <xdr:cNvPr id="10" name="テキスト ボックス 9">
          <a:extLst>
            <a:ext uri="{FF2B5EF4-FFF2-40B4-BE49-F238E27FC236}">
              <a16:creationId xmlns:a16="http://schemas.microsoft.com/office/drawing/2014/main" id="{00000000-0008-0000-2400-00000A000000}"/>
            </a:ext>
          </a:extLst>
        </xdr:cNvPr>
        <xdr:cNvSpPr txBox="1"/>
      </xdr:nvSpPr>
      <xdr:spPr>
        <a:xfrm>
          <a:off x="8527516" y="94161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9</xdr:col>
      <xdr:colOff>489857</xdr:colOff>
      <xdr:row>4</xdr:row>
      <xdr:rowOff>259869</xdr:rowOff>
    </xdr:from>
    <xdr:to>
      <xdr:col>10</xdr:col>
      <xdr:colOff>141932</xdr:colOff>
      <xdr:row>5</xdr:row>
      <xdr:rowOff>180594</xdr:rowOff>
    </xdr:to>
    <xdr:sp macro="" textlink="">
      <xdr:nvSpPr>
        <xdr:cNvPr id="11" name="テキスト ボックス 10">
          <a:extLst>
            <a:ext uri="{FF2B5EF4-FFF2-40B4-BE49-F238E27FC236}">
              <a16:creationId xmlns:a16="http://schemas.microsoft.com/office/drawing/2014/main" id="{00000000-0008-0000-2400-00000B000000}"/>
            </a:ext>
          </a:extLst>
        </xdr:cNvPr>
        <xdr:cNvSpPr txBox="1"/>
      </xdr:nvSpPr>
      <xdr:spPr>
        <a:xfrm>
          <a:off x="11748407" y="96471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6</xdr:col>
      <xdr:colOff>1965726</xdr:colOff>
      <xdr:row>5</xdr:row>
      <xdr:rowOff>289862</xdr:rowOff>
    </xdr:from>
    <xdr:to>
      <xdr:col>6</xdr:col>
      <xdr:colOff>2541726</xdr:colOff>
      <xdr:row>6</xdr:row>
      <xdr:rowOff>210587</xdr:rowOff>
    </xdr:to>
    <xdr:sp macro="" textlink="">
      <xdr:nvSpPr>
        <xdr:cNvPr id="12" name="テキスト ボックス 11">
          <a:extLst>
            <a:ext uri="{FF2B5EF4-FFF2-40B4-BE49-F238E27FC236}">
              <a16:creationId xmlns:a16="http://schemas.microsoft.com/office/drawing/2014/main" id="{00000000-0008-0000-2400-00000C000000}"/>
            </a:ext>
          </a:extLst>
        </xdr:cNvPr>
        <xdr:cNvSpPr txBox="1"/>
      </xdr:nvSpPr>
      <xdr:spPr>
        <a:xfrm>
          <a:off x="8499876" y="128998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14</xdr:col>
      <xdr:colOff>789216</xdr:colOff>
      <xdr:row>40</xdr:row>
      <xdr:rowOff>289752</xdr:rowOff>
    </xdr:from>
    <xdr:to>
      <xdr:col>18</xdr:col>
      <xdr:colOff>13607</xdr:colOff>
      <xdr:row>41</xdr:row>
      <xdr:rowOff>244929</xdr:rowOff>
    </xdr:to>
    <xdr:sp macro="" textlink="">
      <xdr:nvSpPr>
        <xdr:cNvPr id="13" name="吹き出し: 角を丸めた四角形 15">
          <a:extLst>
            <a:ext uri="{FF2B5EF4-FFF2-40B4-BE49-F238E27FC236}">
              <a16:creationId xmlns:a16="http://schemas.microsoft.com/office/drawing/2014/main" id="{00000000-0008-0000-2400-00000D000000}"/>
            </a:ext>
          </a:extLst>
        </xdr:cNvPr>
        <xdr:cNvSpPr/>
      </xdr:nvSpPr>
      <xdr:spPr bwMode="auto">
        <a:xfrm>
          <a:off x="16419741" y="11748327"/>
          <a:ext cx="1900916" cy="250452"/>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5</xdr:col>
      <xdr:colOff>2832797</xdr:colOff>
      <xdr:row>17</xdr:row>
      <xdr:rowOff>173236</xdr:rowOff>
    </xdr:from>
    <xdr:ext cx="1967005" cy="522413"/>
    <xdr:sp macro="" textlink="">
      <xdr:nvSpPr>
        <xdr:cNvPr id="14" name="吹き出し: 角を丸めた四角形 14">
          <a:extLst>
            <a:ext uri="{FF2B5EF4-FFF2-40B4-BE49-F238E27FC236}">
              <a16:creationId xmlns:a16="http://schemas.microsoft.com/office/drawing/2014/main" id="{00000000-0008-0000-2400-00000E000000}"/>
            </a:ext>
          </a:extLst>
        </xdr:cNvPr>
        <xdr:cNvSpPr/>
      </xdr:nvSpPr>
      <xdr:spPr bwMode="auto">
        <a:xfrm>
          <a:off x="6195122" y="4840486"/>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13</xdr:col>
      <xdr:colOff>161152</xdr:colOff>
      <xdr:row>36</xdr:row>
      <xdr:rowOff>177452</xdr:rowOff>
    </xdr:from>
    <xdr:ext cx="2443255" cy="783619"/>
    <xdr:sp macro="" textlink="">
      <xdr:nvSpPr>
        <xdr:cNvPr id="15" name="吹き出し: 角を丸めた四角形 16">
          <a:extLst>
            <a:ext uri="{FF2B5EF4-FFF2-40B4-BE49-F238E27FC236}">
              <a16:creationId xmlns:a16="http://schemas.microsoft.com/office/drawing/2014/main" id="{00000000-0008-0000-2400-00000F000000}"/>
            </a:ext>
          </a:extLst>
        </xdr:cNvPr>
        <xdr:cNvSpPr/>
      </xdr:nvSpPr>
      <xdr:spPr bwMode="auto">
        <a:xfrm>
          <a:off x="15086827" y="10454927"/>
          <a:ext cx="2443255" cy="783619"/>
        </a:xfrm>
        <a:prstGeom prst="wedgeRoundRectCallout">
          <a:avLst>
            <a:gd name="adj1" fmla="val -51086"/>
            <a:gd name="adj2" fmla="val 7541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8</xdr:col>
      <xdr:colOff>455134</xdr:colOff>
      <xdr:row>36</xdr:row>
      <xdr:rowOff>177959</xdr:rowOff>
    </xdr:from>
    <xdr:ext cx="1971372" cy="783619"/>
    <xdr:sp macro="" textlink="">
      <xdr:nvSpPr>
        <xdr:cNvPr id="16" name="吹き出し: 角を丸めた四角形 19">
          <a:extLst>
            <a:ext uri="{FF2B5EF4-FFF2-40B4-BE49-F238E27FC236}">
              <a16:creationId xmlns:a16="http://schemas.microsoft.com/office/drawing/2014/main" id="{00000000-0008-0000-2400-000010000000}"/>
            </a:ext>
          </a:extLst>
        </xdr:cNvPr>
        <xdr:cNvSpPr/>
      </xdr:nvSpPr>
      <xdr:spPr bwMode="auto">
        <a:xfrm>
          <a:off x="10904059" y="10455434"/>
          <a:ext cx="1971372" cy="783619"/>
        </a:xfrm>
        <a:prstGeom prst="wedgeRoundRectCallout">
          <a:avLst>
            <a:gd name="adj1" fmla="val 68105"/>
            <a:gd name="adj2" fmla="val 975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11</xdr:col>
      <xdr:colOff>535641</xdr:colOff>
      <xdr:row>7</xdr:row>
      <xdr:rowOff>65235</xdr:rowOff>
    </xdr:from>
    <xdr:ext cx="904689" cy="268941"/>
    <xdr:sp macro="" textlink="">
      <xdr:nvSpPr>
        <xdr:cNvPr id="17" name="吹き出し: 角を丸めた四角形 13">
          <a:extLst>
            <a:ext uri="{FF2B5EF4-FFF2-40B4-BE49-F238E27FC236}">
              <a16:creationId xmlns:a16="http://schemas.microsoft.com/office/drawing/2014/main" id="{00000000-0008-0000-2400-000011000000}"/>
            </a:ext>
          </a:extLst>
        </xdr:cNvPr>
        <xdr:cNvSpPr/>
      </xdr:nvSpPr>
      <xdr:spPr bwMode="auto">
        <a:xfrm>
          <a:off x="12956241" y="1655910"/>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xdr:col>
      <xdr:colOff>200640</xdr:colOff>
      <xdr:row>7</xdr:row>
      <xdr:rowOff>138739</xdr:rowOff>
    </xdr:from>
    <xdr:ext cx="3243729" cy="261206"/>
    <xdr:sp macro="" textlink="">
      <xdr:nvSpPr>
        <xdr:cNvPr id="18" name="吹き出し: 角を丸めた四角形 22">
          <a:extLst>
            <a:ext uri="{FF2B5EF4-FFF2-40B4-BE49-F238E27FC236}">
              <a16:creationId xmlns:a16="http://schemas.microsoft.com/office/drawing/2014/main" id="{00000000-0008-0000-2400-000012000000}"/>
            </a:ext>
          </a:extLst>
        </xdr:cNvPr>
        <xdr:cNvSpPr/>
      </xdr:nvSpPr>
      <xdr:spPr bwMode="auto">
        <a:xfrm>
          <a:off x="200640" y="1729414"/>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9</xdr:col>
      <xdr:colOff>467444</xdr:colOff>
      <xdr:row>5</xdr:row>
      <xdr:rowOff>270007</xdr:rowOff>
    </xdr:from>
    <xdr:to>
      <xdr:col>10</xdr:col>
      <xdr:colOff>119519</xdr:colOff>
      <xdr:row>6</xdr:row>
      <xdr:rowOff>190732</xdr:rowOff>
    </xdr:to>
    <xdr:sp macro="" textlink="">
      <xdr:nvSpPr>
        <xdr:cNvPr id="19" name="テキスト ボックス 18">
          <a:extLst>
            <a:ext uri="{FF2B5EF4-FFF2-40B4-BE49-F238E27FC236}">
              <a16:creationId xmlns:a16="http://schemas.microsoft.com/office/drawing/2014/main" id="{00000000-0008-0000-2400-000013000000}"/>
            </a:ext>
          </a:extLst>
        </xdr:cNvPr>
        <xdr:cNvSpPr txBox="1"/>
      </xdr:nvSpPr>
      <xdr:spPr>
        <a:xfrm>
          <a:off x="11725994" y="127013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1</xdr:col>
      <xdr:colOff>180975</xdr:colOff>
      <xdr:row>6</xdr:row>
      <xdr:rowOff>63500</xdr:rowOff>
    </xdr:from>
    <xdr:to>
      <xdr:col>1</xdr:col>
      <xdr:colOff>756975</xdr:colOff>
      <xdr:row>6</xdr:row>
      <xdr:rowOff>279500</xdr:rowOff>
    </xdr:to>
    <xdr:sp macro="" textlink="">
      <xdr:nvSpPr>
        <xdr:cNvPr id="20" name="テキスト ボックス 19">
          <a:extLst>
            <a:ext uri="{FF2B5EF4-FFF2-40B4-BE49-F238E27FC236}">
              <a16:creationId xmlns:a16="http://schemas.microsoft.com/office/drawing/2014/main" id="{00000000-0008-0000-2400-000014000000}"/>
            </a:ext>
          </a:extLst>
        </xdr:cNvPr>
        <xdr:cNvSpPr txBox="1"/>
      </xdr:nvSpPr>
      <xdr:spPr>
        <a:xfrm>
          <a:off x="180975" y="1358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11</xdr:col>
      <xdr:colOff>99786</xdr:colOff>
      <xdr:row>40</xdr:row>
      <xdr:rowOff>145143</xdr:rowOff>
    </xdr:from>
    <xdr:to>
      <xdr:col>11</xdr:col>
      <xdr:colOff>690336</xdr:colOff>
      <xdr:row>41</xdr:row>
      <xdr:rowOff>45358</xdr:rowOff>
    </xdr:to>
    <xdr:sp macro="" textlink="">
      <xdr:nvSpPr>
        <xdr:cNvPr id="21" name="テキスト ボックス 20">
          <a:extLst>
            <a:ext uri="{FF2B5EF4-FFF2-40B4-BE49-F238E27FC236}">
              <a16:creationId xmlns:a16="http://schemas.microsoft.com/office/drawing/2014/main" id="{00000000-0008-0000-2400-000015000000}"/>
            </a:ext>
          </a:extLst>
        </xdr:cNvPr>
        <xdr:cNvSpPr txBox="1"/>
      </xdr:nvSpPr>
      <xdr:spPr>
        <a:xfrm>
          <a:off x="12520386" y="11603718"/>
          <a:ext cx="590550" cy="195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12</xdr:col>
      <xdr:colOff>190499</xdr:colOff>
      <xdr:row>40</xdr:row>
      <xdr:rowOff>263071</xdr:rowOff>
    </xdr:from>
    <xdr:to>
      <xdr:col>12</xdr:col>
      <xdr:colOff>781049</xdr:colOff>
      <xdr:row>41</xdr:row>
      <xdr:rowOff>165010</xdr:rowOff>
    </xdr:to>
    <xdr:sp macro="" textlink="">
      <xdr:nvSpPr>
        <xdr:cNvPr id="22" name="テキスト ボックス 21">
          <a:extLst>
            <a:ext uri="{FF2B5EF4-FFF2-40B4-BE49-F238E27FC236}">
              <a16:creationId xmlns:a16="http://schemas.microsoft.com/office/drawing/2014/main" id="{00000000-0008-0000-2400-000016000000}"/>
            </a:ext>
          </a:extLst>
        </xdr:cNvPr>
        <xdr:cNvSpPr txBox="1"/>
      </xdr:nvSpPr>
      <xdr:spPr>
        <a:xfrm>
          <a:off x="13896974" y="11721646"/>
          <a:ext cx="590550" cy="197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5</xdr:col>
      <xdr:colOff>1975757</xdr:colOff>
      <xdr:row>8</xdr:row>
      <xdr:rowOff>344715</xdr:rowOff>
    </xdr:from>
    <xdr:to>
      <xdr:col>5</xdr:col>
      <xdr:colOff>2551757</xdr:colOff>
      <xdr:row>9</xdr:row>
      <xdr:rowOff>141615</xdr:rowOff>
    </xdr:to>
    <xdr:sp macro="" textlink="">
      <xdr:nvSpPr>
        <xdr:cNvPr id="23" name="テキスト ボックス 22">
          <a:extLst>
            <a:ext uri="{FF2B5EF4-FFF2-40B4-BE49-F238E27FC236}">
              <a16:creationId xmlns:a16="http://schemas.microsoft.com/office/drawing/2014/main" id="{00000000-0008-0000-2400-000017000000}"/>
            </a:ext>
          </a:extLst>
        </xdr:cNvPr>
        <xdr:cNvSpPr txBox="1"/>
      </xdr:nvSpPr>
      <xdr:spPr>
        <a:xfrm>
          <a:off x="5338082"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6</xdr:col>
      <xdr:colOff>1964871</xdr:colOff>
      <xdr:row>8</xdr:row>
      <xdr:rowOff>344715</xdr:rowOff>
    </xdr:from>
    <xdr:to>
      <xdr:col>6</xdr:col>
      <xdr:colOff>2540871</xdr:colOff>
      <xdr:row>9</xdr:row>
      <xdr:rowOff>141615</xdr:rowOff>
    </xdr:to>
    <xdr:sp macro="" textlink="">
      <xdr:nvSpPr>
        <xdr:cNvPr id="24" name="テキスト ボックス 23">
          <a:extLst>
            <a:ext uri="{FF2B5EF4-FFF2-40B4-BE49-F238E27FC236}">
              <a16:creationId xmlns:a16="http://schemas.microsoft.com/office/drawing/2014/main" id="{00000000-0008-0000-2400-000018000000}"/>
            </a:ext>
          </a:extLst>
        </xdr:cNvPr>
        <xdr:cNvSpPr txBox="1"/>
      </xdr:nvSpPr>
      <xdr:spPr>
        <a:xfrm>
          <a:off x="8499021"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783771</xdr:colOff>
      <xdr:row>8</xdr:row>
      <xdr:rowOff>344715</xdr:rowOff>
    </xdr:from>
    <xdr:to>
      <xdr:col>8</xdr:col>
      <xdr:colOff>16746</xdr:colOff>
      <xdr:row>9</xdr:row>
      <xdr:rowOff>141615</xdr:rowOff>
    </xdr:to>
    <xdr:sp macro="" textlink="">
      <xdr:nvSpPr>
        <xdr:cNvPr id="25" name="テキスト ボックス 24">
          <a:extLst>
            <a:ext uri="{FF2B5EF4-FFF2-40B4-BE49-F238E27FC236}">
              <a16:creationId xmlns:a16="http://schemas.microsoft.com/office/drawing/2014/main" id="{00000000-0008-0000-2400-000019000000}"/>
            </a:ext>
          </a:extLst>
        </xdr:cNvPr>
        <xdr:cNvSpPr txBox="1"/>
      </xdr:nvSpPr>
      <xdr:spPr>
        <a:xfrm>
          <a:off x="9889671"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8</xdr:col>
      <xdr:colOff>219528</xdr:colOff>
      <xdr:row>8</xdr:row>
      <xdr:rowOff>344715</xdr:rowOff>
    </xdr:from>
    <xdr:to>
      <xdr:col>8</xdr:col>
      <xdr:colOff>795528</xdr:colOff>
      <xdr:row>9</xdr:row>
      <xdr:rowOff>141615</xdr:rowOff>
    </xdr:to>
    <xdr:sp macro="" textlink="">
      <xdr:nvSpPr>
        <xdr:cNvPr id="26" name="テキスト ボックス 25">
          <a:extLst>
            <a:ext uri="{FF2B5EF4-FFF2-40B4-BE49-F238E27FC236}">
              <a16:creationId xmlns:a16="http://schemas.microsoft.com/office/drawing/2014/main" id="{00000000-0008-0000-2400-00001A000000}"/>
            </a:ext>
          </a:extLst>
        </xdr:cNvPr>
        <xdr:cNvSpPr txBox="1"/>
      </xdr:nvSpPr>
      <xdr:spPr>
        <a:xfrm>
          <a:off x="10668453"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15</xdr:col>
      <xdr:colOff>705758</xdr:colOff>
      <xdr:row>8</xdr:row>
      <xdr:rowOff>261258</xdr:rowOff>
    </xdr:from>
    <xdr:to>
      <xdr:col>17</xdr:col>
      <xdr:colOff>253058</xdr:colOff>
      <xdr:row>9</xdr:row>
      <xdr:rowOff>58158</xdr:rowOff>
    </xdr:to>
    <xdr:sp macro="" textlink="">
      <xdr:nvSpPr>
        <xdr:cNvPr id="27" name="テキスト ボックス 26">
          <a:extLst>
            <a:ext uri="{FF2B5EF4-FFF2-40B4-BE49-F238E27FC236}">
              <a16:creationId xmlns:a16="http://schemas.microsoft.com/office/drawing/2014/main" id="{00000000-0008-0000-2400-00001B000000}"/>
            </a:ext>
          </a:extLst>
        </xdr:cNvPr>
        <xdr:cNvSpPr txBox="1"/>
      </xdr:nvSpPr>
      <xdr:spPr>
        <a:xfrm>
          <a:off x="17212583" y="21472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722087</xdr:colOff>
      <xdr:row>9</xdr:row>
      <xdr:rowOff>159658</xdr:rowOff>
    </xdr:from>
    <xdr:to>
      <xdr:col>17</xdr:col>
      <xdr:colOff>269387</xdr:colOff>
      <xdr:row>10</xdr:row>
      <xdr:rowOff>80383</xdr:rowOff>
    </xdr:to>
    <xdr:sp macro="" textlink="">
      <xdr:nvSpPr>
        <xdr:cNvPr id="29" name="テキスト ボックス 28">
          <a:extLst>
            <a:ext uri="{FF2B5EF4-FFF2-40B4-BE49-F238E27FC236}">
              <a16:creationId xmlns:a16="http://schemas.microsoft.com/office/drawing/2014/main" id="{00000000-0008-0000-2400-00001D000000}"/>
            </a:ext>
          </a:extLst>
        </xdr:cNvPr>
        <xdr:cNvSpPr txBox="1"/>
      </xdr:nvSpPr>
      <xdr:spPr>
        <a:xfrm>
          <a:off x="17228912" y="24647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14</xdr:col>
      <xdr:colOff>513445</xdr:colOff>
      <xdr:row>8</xdr:row>
      <xdr:rowOff>295729</xdr:rowOff>
    </xdr:from>
    <xdr:to>
      <xdr:col>15</xdr:col>
      <xdr:colOff>213145</xdr:colOff>
      <xdr:row>9</xdr:row>
      <xdr:rowOff>92629</xdr:rowOff>
    </xdr:to>
    <xdr:sp macro="" textlink="">
      <xdr:nvSpPr>
        <xdr:cNvPr id="30" name="テキスト ボックス 29">
          <a:extLst>
            <a:ext uri="{FF2B5EF4-FFF2-40B4-BE49-F238E27FC236}">
              <a16:creationId xmlns:a16="http://schemas.microsoft.com/office/drawing/2014/main" id="{00000000-0008-0000-2400-00001E000000}"/>
            </a:ext>
          </a:extLst>
        </xdr:cNvPr>
        <xdr:cNvSpPr txBox="1"/>
      </xdr:nvSpPr>
      <xdr:spPr>
        <a:xfrm>
          <a:off x="16143970" y="21816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529774</xdr:colOff>
      <xdr:row>9</xdr:row>
      <xdr:rowOff>194129</xdr:rowOff>
    </xdr:from>
    <xdr:to>
      <xdr:col>15</xdr:col>
      <xdr:colOff>229474</xdr:colOff>
      <xdr:row>10</xdr:row>
      <xdr:rowOff>114854</xdr:rowOff>
    </xdr:to>
    <xdr:sp macro="" textlink="">
      <xdr:nvSpPr>
        <xdr:cNvPr id="31" name="テキスト ボックス 30">
          <a:extLst>
            <a:ext uri="{FF2B5EF4-FFF2-40B4-BE49-F238E27FC236}">
              <a16:creationId xmlns:a16="http://schemas.microsoft.com/office/drawing/2014/main" id="{00000000-0008-0000-2400-00001F000000}"/>
            </a:ext>
          </a:extLst>
        </xdr:cNvPr>
        <xdr:cNvSpPr txBox="1"/>
      </xdr:nvSpPr>
      <xdr:spPr>
        <a:xfrm>
          <a:off x="16160299" y="249917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3</xdr:col>
      <xdr:colOff>685799</xdr:colOff>
      <xdr:row>9</xdr:row>
      <xdr:rowOff>195942</xdr:rowOff>
    </xdr:from>
    <xdr:to>
      <xdr:col>4</xdr:col>
      <xdr:colOff>128324</xdr:colOff>
      <xdr:row>10</xdr:row>
      <xdr:rowOff>116667</xdr:rowOff>
    </xdr:to>
    <xdr:sp macro="" textlink="">
      <xdr:nvSpPr>
        <xdr:cNvPr id="32" name="テキスト ボックス 31">
          <a:extLst>
            <a:ext uri="{FF2B5EF4-FFF2-40B4-BE49-F238E27FC236}">
              <a16:creationId xmlns:a16="http://schemas.microsoft.com/office/drawing/2014/main" id="{00000000-0008-0000-2400-000020000000}"/>
            </a:ext>
          </a:extLst>
        </xdr:cNvPr>
        <xdr:cNvSpPr txBox="1"/>
      </xdr:nvSpPr>
      <xdr:spPr>
        <a:xfrm>
          <a:off x="1800224" y="250099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3</xdr:col>
      <xdr:colOff>702127</xdr:colOff>
      <xdr:row>8</xdr:row>
      <xdr:rowOff>239485</xdr:rowOff>
    </xdr:from>
    <xdr:to>
      <xdr:col>4</xdr:col>
      <xdr:colOff>144652</xdr:colOff>
      <xdr:row>9</xdr:row>
      <xdr:rowOff>36385</xdr:rowOff>
    </xdr:to>
    <xdr:sp macro="" textlink="">
      <xdr:nvSpPr>
        <xdr:cNvPr id="33" name="テキスト ボックス 32">
          <a:extLst>
            <a:ext uri="{FF2B5EF4-FFF2-40B4-BE49-F238E27FC236}">
              <a16:creationId xmlns:a16="http://schemas.microsoft.com/office/drawing/2014/main" id="{00000000-0008-0000-2400-000021000000}"/>
            </a:ext>
          </a:extLst>
        </xdr:cNvPr>
        <xdr:cNvSpPr txBox="1"/>
      </xdr:nvSpPr>
      <xdr:spPr>
        <a:xfrm>
          <a:off x="1816552" y="21254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12</xdr:col>
      <xdr:colOff>680480</xdr:colOff>
      <xdr:row>9</xdr:row>
      <xdr:rowOff>36285</xdr:rowOff>
    </xdr:from>
    <xdr:to>
      <xdr:col>13</xdr:col>
      <xdr:colOff>37280</xdr:colOff>
      <xdr:row>9</xdr:row>
      <xdr:rowOff>252285</xdr:rowOff>
    </xdr:to>
    <xdr:sp macro="" textlink="">
      <xdr:nvSpPr>
        <xdr:cNvPr id="34" name="テキスト ボックス 33">
          <a:extLst>
            <a:ext uri="{FF2B5EF4-FFF2-40B4-BE49-F238E27FC236}">
              <a16:creationId xmlns:a16="http://schemas.microsoft.com/office/drawing/2014/main" id="{00000000-0008-0000-2400-000022000000}"/>
            </a:ext>
          </a:extLst>
        </xdr:cNvPr>
        <xdr:cNvSpPr txBox="1"/>
      </xdr:nvSpPr>
      <xdr:spPr>
        <a:xfrm>
          <a:off x="14386955" y="23413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12</xdr:col>
      <xdr:colOff>644072</xdr:colOff>
      <xdr:row>10</xdr:row>
      <xdr:rowOff>69134</xdr:rowOff>
    </xdr:from>
    <xdr:to>
      <xdr:col>13</xdr:col>
      <xdr:colOff>872</xdr:colOff>
      <xdr:row>10</xdr:row>
      <xdr:rowOff>285134</xdr:rowOff>
    </xdr:to>
    <xdr:sp macro="" textlink="">
      <xdr:nvSpPr>
        <xdr:cNvPr id="35" name="テキスト ボックス 34">
          <a:extLst>
            <a:ext uri="{FF2B5EF4-FFF2-40B4-BE49-F238E27FC236}">
              <a16:creationId xmlns:a16="http://schemas.microsoft.com/office/drawing/2014/main" id="{00000000-0008-0000-2400-000023000000}"/>
            </a:ext>
          </a:extLst>
        </xdr:cNvPr>
        <xdr:cNvSpPr txBox="1"/>
      </xdr:nvSpPr>
      <xdr:spPr>
        <a:xfrm>
          <a:off x="14350547" y="266945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4</xdr:col>
      <xdr:colOff>810984</xdr:colOff>
      <xdr:row>9</xdr:row>
      <xdr:rowOff>212270</xdr:rowOff>
    </xdr:from>
    <xdr:to>
      <xdr:col>5</xdr:col>
      <xdr:colOff>272559</xdr:colOff>
      <xdr:row>10</xdr:row>
      <xdr:rowOff>132995</xdr:rowOff>
    </xdr:to>
    <xdr:sp macro="" textlink="">
      <xdr:nvSpPr>
        <xdr:cNvPr id="36" name="テキスト ボックス 35">
          <a:extLst>
            <a:ext uri="{FF2B5EF4-FFF2-40B4-BE49-F238E27FC236}">
              <a16:creationId xmlns:a16="http://schemas.microsoft.com/office/drawing/2014/main" id="{00000000-0008-0000-2400-000024000000}"/>
            </a:ext>
          </a:extLst>
        </xdr:cNvPr>
        <xdr:cNvSpPr txBox="1"/>
      </xdr:nvSpPr>
      <xdr:spPr>
        <a:xfrm>
          <a:off x="3058884" y="251732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4</xdr:col>
      <xdr:colOff>827312</xdr:colOff>
      <xdr:row>8</xdr:row>
      <xdr:rowOff>255813</xdr:rowOff>
    </xdr:from>
    <xdr:to>
      <xdr:col>5</xdr:col>
      <xdr:colOff>288887</xdr:colOff>
      <xdr:row>9</xdr:row>
      <xdr:rowOff>52713</xdr:rowOff>
    </xdr:to>
    <xdr:sp macro="" textlink="">
      <xdr:nvSpPr>
        <xdr:cNvPr id="37" name="テキスト ボックス 36">
          <a:extLst>
            <a:ext uri="{FF2B5EF4-FFF2-40B4-BE49-F238E27FC236}">
              <a16:creationId xmlns:a16="http://schemas.microsoft.com/office/drawing/2014/main" id="{00000000-0008-0000-2400-000025000000}"/>
            </a:ext>
          </a:extLst>
        </xdr:cNvPr>
        <xdr:cNvSpPr txBox="1"/>
      </xdr:nvSpPr>
      <xdr:spPr>
        <a:xfrm>
          <a:off x="3075212" y="214176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11</xdr:col>
      <xdr:colOff>487722</xdr:colOff>
      <xdr:row>8</xdr:row>
      <xdr:rowOff>344715</xdr:rowOff>
    </xdr:from>
    <xdr:to>
      <xdr:col>11</xdr:col>
      <xdr:colOff>1063722</xdr:colOff>
      <xdr:row>9</xdr:row>
      <xdr:rowOff>141615</xdr:rowOff>
    </xdr:to>
    <xdr:sp macro="" textlink="">
      <xdr:nvSpPr>
        <xdr:cNvPr id="38" name="テキスト ボックス 37">
          <a:extLst>
            <a:ext uri="{FF2B5EF4-FFF2-40B4-BE49-F238E27FC236}">
              <a16:creationId xmlns:a16="http://schemas.microsoft.com/office/drawing/2014/main" id="{00000000-0008-0000-2400-000026000000}"/>
            </a:ext>
          </a:extLst>
        </xdr:cNvPr>
        <xdr:cNvSpPr txBox="1"/>
      </xdr:nvSpPr>
      <xdr:spPr>
        <a:xfrm>
          <a:off x="12908322"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9</xdr:col>
      <xdr:colOff>526143</xdr:colOff>
      <xdr:row>8</xdr:row>
      <xdr:rowOff>344715</xdr:rowOff>
    </xdr:from>
    <xdr:to>
      <xdr:col>10</xdr:col>
      <xdr:colOff>178218</xdr:colOff>
      <xdr:row>9</xdr:row>
      <xdr:rowOff>141615</xdr:rowOff>
    </xdr:to>
    <xdr:sp macro="" textlink="">
      <xdr:nvSpPr>
        <xdr:cNvPr id="39" name="テキスト ボックス 38">
          <a:extLst>
            <a:ext uri="{FF2B5EF4-FFF2-40B4-BE49-F238E27FC236}">
              <a16:creationId xmlns:a16="http://schemas.microsoft.com/office/drawing/2014/main" id="{00000000-0008-0000-2400-000027000000}"/>
            </a:ext>
          </a:extLst>
        </xdr:cNvPr>
        <xdr:cNvSpPr txBox="1"/>
      </xdr:nvSpPr>
      <xdr:spPr>
        <a:xfrm>
          <a:off x="11784693" y="22306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2655206</xdr:colOff>
      <xdr:row>4</xdr:row>
      <xdr:rowOff>273050</xdr:rowOff>
    </xdr:from>
    <xdr:to>
      <xdr:col>6</xdr:col>
      <xdr:colOff>59381</xdr:colOff>
      <xdr:row>5</xdr:row>
      <xdr:rowOff>193775</xdr:rowOff>
    </xdr:to>
    <xdr:sp macro="" textlink="">
      <xdr:nvSpPr>
        <xdr:cNvPr id="40" name="テキスト ボックス 39">
          <a:extLst>
            <a:ext uri="{FF2B5EF4-FFF2-40B4-BE49-F238E27FC236}">
              <a16:creationId xmlns:a16="http://schemas.microsoft.com/office/drawing/2014/main" id="{00000000-0008-0000-2400-000028000000}"/>
            </a:ext>
          </a:extLst>
        </xdr:cNvPr>
        <xdr:cNvSpPr txBox="1"/>
      </xdr:nvSpPr>
      <xdr:spPr>
        <a:xfrm>
          <a:off x="6017531" y="977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oneCellAnchor>
    <xdr:from>
      <xdr:col>5</xdr:col>
      <xdr:colOff>2948668</xdr:colOff>
      <xdr:row>12</xdr:row>
      <xdr:rowOff>38449</xdr:rowOff>
    </xdr:from>
    <xdr:ext cx="3707625" cy="1493166"/>
    <xdr:sp macro="" textlink="">
      <xdr:nvSpPr>
        <xdr:cNvPr id="41" name="吹き出し: 線 2">
          <a:extLst>
            <a:ext uri="{FF2B5EF4-FFF2-40B4-BE49-F238E27FC236}">
              <a16:creationId xmlns:a16="http://schemas.microsoft.com/office/drawing/2014/main" id="{00000000-0008-0000-2400-000029000000}"/>
            </a:ext>
          </a:extLst>
        </xdr:cNvPr>
        <xdr:cNvSpPr/>
      </xdr:nvSpPr>
      <xdr:spPr>
        <a:xfrm flipH="1">
          <a:off x="6310993" y="3229324"/>
          <a:ext cx="3707625" cy="1493166"/>
        </a:xfrm>
        <a:prstGeom prst="borderCallout1">
          <a:avLst>
            <a:gd name="adj1" fmla="val 51186"/>
            <a:gd name="adj2" fmla="val 99991"/>
            <a:gd name="adj3" fmla="val -26129"/>
            <a:gd name="adj4" fmla="val 180074"/>
          </a:avLst>
        </a:prstGeom>
        <a:solidFill>
          <a:srgbClr val="FFFF00"/>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本帳票は請求書のため、受注者の納品番号（［</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1204</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］）、受注者の納品年月日（［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1205</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］）を示している。</a:t>
          </a:r>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本帳票に対応する注文書の場合は、</a:t>
          </a:r>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納品番号⇒［</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1377</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］明細別参照帳票</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No.2</a:t>
          </a: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納品年月日⇒［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1378</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］明細別参照帳票年月日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No.2</a:t>
          </a: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を記載することとなる。</a:t>
          </a:r>
        </a:p>
      </xdr:txBody>
    </xdr:sp>
    <xdr:clientData/>
  </xdr:oneCellAnchor>
  <xdr:twoCellAnchor>
    <xdr:from>
      <xdr:col>17</xdr:col>
      <xdr:colOff>388470</xdr:colOff>
      <xdr:row>8</xdr:row>
      <xdr:rowOff>283882</xdr:rowOff>
    </xdr:from>
    <xdr:to>
      <xdr:col>19</xdr:col>
      <xdr:colOff>78413</xdr:colOff>
      <xdr:row>9</xdr:row>
      <xdr:rowOff>117529</xdr:rowOff>
    </xdr:to>
    <xdr:sp macro="" textlink="">
      <xdr:nvSpPr>
        <xdr:cNvPr id="42" name="テキスト ボックス 41">
          <a:extLst>
            <a:ext uri="{FF2B5EF4-FFF2-40B4-BE49-F238E27FC236}">
              <a16:creationId xmlns:a16="http://schemas.microsoft.com/office/drawing/2014/main" id="{00000000-0008-0000-2400-00002A000000}"/>
            </a:ext>
          </a:extLst>
        </xdr:cNvPr>
        <xdr:cNvSpPr txBox="1"/>
      </xdr:nvSpPr>
      <xdr:spPr>
        <a:xfrm>
          <a:off x="17877117" y="2159000"/>
          <a:ext cx="608825" cy="2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389406</xdr:colOff>
      <xdr:row>10</xdr:row>
      <xdr:rowOff>40901</xdr:rowOff>
    </xdr:from>
    <xdr:to>
      <xdr:col>19</xdr:col>
      <xdr:colOff>41668</xdr:colOff>
      <xdr:row>11</xdr:row>
      <xdr:rowOff>7196</xdr:rowOff>
    </xdr:to>
    <xdr:sp macro="" textlink="">
      <xdr:nvSpPr>
        <xdr:cNvPr id="43" name="テキスト ボックス 42">
          <a:extLst>
            <a:ext uri="{FF2B5EF4-FFF2-40B4-BE49-F238E27FC236}">
              <a16:creationId xmlns:a16="http://schemas.microsoft.com/office/drawing/2014/main" id="{00000000-0008-0000-2400-00002B000000}"/>
            </a:ext>
          </a:extLst>
        </xdr:cNvPr>
        <xdr:cNvSpPr txBox="1"/>
      </xdr:nvSpPr>
      <xdr:spPr>
        <a:xfrm>
          <a:off x="17878053" y="2625725"/>
          <a:ext cx="571144" cy="257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6</xdr:col>
      <xdr:colOff>812800</xdr:colOff>
      <xdr:row>2</xdr:row>
      <xdr:rowOff>12700</xdr:rowOff>
    </xdr:from>
    <xdr:ext cx="4495795" cy="359073"/>
    <xdr:sp macro="" textlink="">
      <xdr:nvSpPr>
        <xdr:cNvPr id="2" name="吹き出し: 線 2">
          <a:extLst>
            <a:ext uri="{FF2B5EF4-FFF2-40B4-BE49-F238E27FC236}">
              <a16:creationId xmlns:a16="http://schemas.microsoft.com/office/drawing/2014/main" id="{00000000-0008-0000-2500-000002000000}"/>
            </a:ext>
          </a:extLst>
        </xdr:cNvPr>
        <xdr:cNvSpPr/>
      </xdr:nvSpPr>
      <xdr:spPr>
        <a:xfrm flipH="1">
          <a:off x="8261350" y="127000"/>
          <a:ext cx="4495795" cy="359073"/>
        </a:xfrm>
        <a:prstGeom prst="borderCallout1">
          <a:avLst>
            <a:gd name="adj1" fmla="val 95925"/>
            <a:gd name="adj2" fmla="val 51070"/>
            <a:gd name="adj3" fmla="val 467035"/>
            <a:gd name="adj4" fmla="val 44490"/>
          </a:avLst>
        </a:prstGeom>
        <a:solidFill>
          <a:schemeClr val="bg1"/>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116114</xdr:colOff>
      <xdr:row>2</xdr:row>
      <xdr:rowOff>7711</xdr:rowOff>
    </xdr:from>
    <xdr:ext cx="2639786" cy="625812"/>
    <xdr:sp macro="" textlink="">
      <xdr:nvSpPr>
        <xdr:cNvPr id="3" name="吹き出し: 線 2">
          <a:extLst>
            <a:ext uri="{FF2B5EF4-FFF2-40B4-BE49-F238E27FC236}">
              <a16:creationId xmlns:a16="http://schemas.microsoft.com/office/drawing/2014/main" id="{00000000-0008-0000-2500-000003000000}"/>
            </a:ext>
          </a:extLst>
        </xdr:cNvPr>
        <xdr:cNvSpPr/>
      </xdr:nvSpPr>
      <xdr:spPr>
        <a:xfrm flipH="1">
          <a:off x="13108214" y="122011"/>
          <a:ext cx="2639786" cy="625812"/>
        </a:xfrm>
        <a:prstGeom prst="borderCallout1">
          <a:avLst>
            <a:gd name="adj1" fmla="val 52083"/>
            <a:gd name="adj2" fmla="val 100505"/>
            <a:gd name="adj3" fmla="val 250186"/>
            <a:gd name="adj4" fmla="val 164056"/>
          </a:avLst>
        </a:prstGeom>
        <a:solidFill>
          <a:schemeClr val="bg1"/>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b="0">
              <a:solidFill>
                <a:schemeClr val="tx1"/>
              </a:solidFill>
              <a:latin typeface="ＭＳ Ｐゴシック" panose="020B0600070205080204" pitchFamily="50" charset="-128"/>
              <a:ea typeface="ＭＳ Ｐゴシック" panose="020B0600070205080204" pitchFamily="50" charset="-128"/>
            </a:rPr>
            <a:t>リース･レンタル品の場合</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単位欄は空白</a:t>
          </a:r>
        </a:p>
      </xdr:txBody>
    </xdr:sp>
    <xdr:clientData/>
  </xdr:oneCellAnchor>
  <xdr:twoCellAnchor>
    <xdr:from>
      <xdr:col>13</xdr:col>
      <xdr:colOff>6350</xdr:colOff>
      <xdr:row>7</xdr:row>
      <xdr:rowOff>127000</xdr:rowOff>
    </xdr:from>
    <xdr:to>
      <xdr:col>18</xdr:col>
      <xdr:colOff>127000</xdr:colOff>
      <xdr:row>8</xdr:row>
      <xdr:rowOff>247650</xdr:rowOff>
    </xdr:to>
    <xdr:sp macro="" textlink="">
      <xdr:nvSpPr>
        <xdr:cNvPr id="4" name="右中かっこ 3">
          <a:extLst>
            <a:ext uri="{FF2B5EF4-FFF2-40B4-BE49-F238E27FC236}">
              <a16:creationId xmlns:a16="http://schemas.microsoft.com/office/drawing/2014/main" id="{00000000-0008-0000-2500-000004000000}"/>
            </a:ext>
          </a:extLst>
        </xdr:cNvPr>
        <xdr:cNvSpPr/>
      </xdr:nvSpPr>
      <xdr:spPr>
        <a:xfrm rot="16200000">
          <a:off x="17179925" y="174625"/>
          <a:ext cx="415925" cy="3502025"/>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330200</xdr:colOff>
      <xdr:row>4</xdr:row>
      <xdr:rowOff>101600</xdr:rowOff>
    </xdr:from>
    <xdr:ext cx="2628900" cy="625812"/>
    <xdr:sp macro="" textlink="">
      <xdr:nvSpPr>
        <xdr:cNvPr id="5" name="テキスト ボックス 5">
          <a:extLst>
            <a:ext uri="{FF2B5EF4-FFF2-40B4-BE49-F238E27FC236}">
              <a16:creationId xmlns:a16="http://schemas.microsoft.com/office/drawing/2014/main" id="{00000000-0008-0000-2500-000005000000}"/>
            </a:ext>
          </a:extLst>
        </xdr:cNvPr>
        <xdr:cNvSpPr txBox="1"/>
      </xdr:nvSpPr>
      <xdr:spPr>
        <a:xfrm>
          <a:off x="15960725" y="806450"/>
          <a:ext cx="2628900" cy="625812"/>
        </a:xfrm>
        <a:prstGeom prst="rect">
          <a:avLst/>
        </a:prstGeom>
        <a:solidFill>
          <a:schemeClr val="bg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取引区分</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単位を新設</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2197100</xdr:colOff>
      <xdr:row>31</xdr:row>
      <xdr:rowOff>0</xdr:rowOff>
    </xdr:from>
    <xdr:ext cx="4025900" cy="707886"/>
    <xdr:sp macro="" textlink="">
      <xdr:nvSpPr>
        <xdr:cNvPr id="6" name="吹き出し: 線 2">
          <a:extLst>
            <a:ext uri="{FF2B5EF4-FFF2-40B4-BE49-F238E27FC236}">
              <a16:creationId xmlns:a16="http://schemas.microsoft.com/office/drawing/2014/main" id="{00000000-0008-0000-2500-000006000000}"/>
            </a:ext>
          </a:extLst>
        </xdr:cNvPr>
        <xdr:cNvSpPr/>
      </xdr:nvSpPr>
      <xdr:spPr>
        <a:xfrm flipH="1">
          <a:off x="6473825" y="8801100"/>
          <a:ext cx="4025900" cy="707886"/>
        </a:xfrm>
        <a:prstGeom prst="borderCallout1">
          <a:avLst>
            <a:gd name="adj1" fmla="val 48332"/>
            <a:gd name="adj2" fmla="val 100141"/>
            <a:gd name="adj3" fmla="val 68745"/>
            <a:gd name="adj4" fmla="val 146539"/>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2400"/>
            </a:lnSpc>
          </a:pPr>
          <a:r>
            <a:rPr kumimoji="1" lang="ja-JP" altLang="en-US" sz="1600" b="0">
              <a:solidFill>
                <a:schemeClr val="tx1"/>
              </a:solidFill>
              <a:latin typeface="ＭＳ Ｐゴシック" panose="020B0600070205080204" pitchFamily="50" charset="-128"/>
              <a:ea typeface="ＭＳ Ｐゴシック" panose="020B0600070205080204" pitchFamily="50" charset="-128"/>
            </a:rPr>
            <a:t>運賃など</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リース･レンタル品に関連する明細は</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本体の明細の下段行に作成する</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1673680</xdr:colOff>
      <xdr:row>6</xdr:row>
      <xdr:rowOff>199573</xdr:rowOff>
    </xdr:from>
    <xdr:ext cx="3506105" cy="692690"/>
    <xdr:sp macro="" textlink="">
      <xdr:nvSpPr>
        <xdr:cNvPr id="7" name="吹き出し: 線 2">
          <a:extLst>
            <a:ext uri="{FF2B5EF4-FFF2-40B4-BE49-F238E27FC236}">
              <a16:creationId xmlns:a16="http://schemas.microsoft.com/office/drawing/2014/main" id="{00000000-0008-0000-2500-000007000000}"/>
            </a:ext>
          </a:extLst>
        </xdr:cNvPr>
        <xdr:cNvSpPr/>
      </xdr:nvSpPr>
      <xdr:spPr>
        <a:xfrm flipH="1">
          <a:off x="4140655" y="1494973"/>
          <a:ext cx="3506105" cy="692690"/>
        </a:xfrm>
        <a:prstGeom prst="borderCallout1">
          <a:avLst>
            <a:gd name="adj1" fmla="val 100796"/>
            <a:gd name="adj2" fmla="val 48029"/>
            <a:gd name="adj3" fmla="val 159793"/>
            <a:gd name="adj4" fmla="val 107902"/>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rPr>
            <a:t>[1436]</a:t>
          </a:r>
          <a:r>
            <a:rPr kumimoji="1" lang="ja-JP" altLang="en-US" sz="1200" b="0">
              <a:solidFill>
                <a:schemeClr val="tx1"/>
              </a:solidFill>
              <a:latin typeface="ＭＳ Ｐゴシック" panose="020B0600070205080204" pitchFamily="50" charset="-128"/>
              <a:ea typeface="ＭＳ Ｐゴシック" panose="020B0600070205080204" pitchFamily="50" charset="-128"/>
            </a:rPr>
            <a:t>管理番号</a:t>
          </a:r>
          <a:r>
            <a:rPr kumimoji="1" lang="en-US" altLang="ja-JP" sz="12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桁</a:t>
          </a:r>
          <a:r>
            <a:rPr kumimoji="1" lang="en-US" altLang="ja-JP" sz="1200" b="0">
              <a:solidFill>
                <a:schemeClr val="tx1"/>
              </a:solidFill>
              <a:latin typeface="ＭＳ Ｐゴシック" panose="020B0600070205080204" pitchFamily="50" charset="-128"/>
              <a:ea typeface="ＭＳ Ｐゴシック" panose="020B0600070205080204" pitchFamily="50" charset="-128"/>
            </a:rPr>
            <a:t>)､[</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入出庫区分名を新設</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a:t>
          </a:r>
          <a:r>
            <a:rPr kumimoji="1" lang="ja-JP" altLang="ja-JP" sz="1200" b="0">
              <a:solidFill>
                <a:schemeClr val="tx1"/>
              </a:solidFill>
              <a:latin typeface="ＭＳ Ｐゴシック" panose="020B0600070205080204" pitchFamily="50" charset="-128"/>
              <a:ea typeface="ＭＳ Ｐゴシック" panose="020B0600070205080204" pitchFamily="50" charset="-128"/>
              <a:cs typeface="+mn-cs"/>
            </a:rPr>
            <a:t>区分</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名は</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任意に</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文字入力</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          例：入庫、出庫、引取、納品、継続など</a:t>
          </a:r>
        </a:p>
      </xdr:txBody>
    </xdr:sp>
    <xdr:clientData/>
  </xdr:oneCellAnchor>
  <xdr:twoCellAnchor>
    <xdr:from>
      <xdr:col>4</xdr:col>
      <xdr:colOff>1265464</xdr:colOff>
      <xdr:row>4</xdr:row>
      <xdr:rowOff>252990</xdr:rowOff>
    </xdr:from>
    <xdr:to>
      <xdr:col>5</xdr:col>
      <xdr:colOff>26111</xdr:colOff>
      <xdr:row>5</xdr:row>
      <xdr:rowOff>177637</xdr:rowOff>
    </xdr:to>
    <xdr:sp macro="" textlink="">
      <xdr:nvSpPr>
        <xdr:cNvPr id="8" name="テキスト ボックス 7">
          <a:extLst>
            <a:ext uri="{FF2B5EF4-FFF2-40B4-BE49-F238E27FC236}">
              <a16:creationId xmlns:a16="http://schemas.microsoft.com/office/drawing/2014/main" id="{00000000-0008-0000-2500-000008000000}"/>
            </a:ext>
          </a:extLst>
        </xdr:cNvPr>
        <xdr:cNvSpPr txBox="1"/>
      </xdr:nvSpPr>
      <xdr:spPr>
        <a:xfrm>
          <a:off x="3732439" y="957840"/>
          <a:ext cx="570397"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9</xdr:col>
      <xdr:colOff>588736</xdr:colOff>
      <xdr:row>5</xdr:row>
      <xdr:rowOff>18143</xdr:rowOff>
    </xdr:from>
    <xdr:to>
      <xdr:col>11</xdr:col>
      <xdr:colOff>10530</xdr:colOff>
      <xdr:row>5</xdr:row>
      <xdr:rowOff>234143</xdr:rowOff>
    </xdr:to>
    <xdr:sp macro="" textlink="">
      <xdr:nvSpPr>
        <xdr:cNvPr id="9" name="テキスト ボックス 8">
          <a:extLst>
            <a:ext uri="{FF2B5EF4-FFF2-40B4-BE49-F238E27FC236}">
              <a16:creationId xmlns:a16="http://schemas.microsoft.com/office/drawing/2014/main" id="{00000000-0008-0000-2500-000009000000}"/>
            </a:ext>
          </a:extLst>
        </xdr:cNvPr>
        <xdr:cNvSpPr txBox="1"/>
      </xdr:nvSpPr>
      <xdr:spPr>
        <a:xfrm>
          <a:off x="12418786" y="1018268"/>
          <a:ext cx="58384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xdr:col>
      <xdr:colOff>197971</xdr:colOff>
      <xdr:row>5</xdr:row>
      <xdr:rowOff>71610</xdr:rowOff>
    </xdr:from>
    <xdr:to>
      <xdr:col>1</xdr:col>
      <xdr:colOff>773971</xdr:colOff>
      <xdr:row>5</xdr:row>
      <xdr:rowOff>287610</xdr:rowOff>
    </xdr:to>
    <xdr:sp macro="" textlink="">
      <xdr:nvSpPr>
        <xdr:cNvPr id="10" name="テキスト ボックス 9">
          <a:extLst>
            <a:ext uri="{FF2B5EF4-FFF2-40B4-BE49-F238E27FC236}">
              <a16:creationId xmlns:a16="http://schemas.microsoft.com/office/drawing/2014/main" id="{00000000-0008-0000-2500-00000A000000}"/>
            </a:ext>
          </a:extLst>
        </xdr:cNvPr>
        <xdr:cNvSpPr txBox="1"/>
      </xdr:nvSpPr>
      <xdr:spPr>
        <a:xfrm>
          <a:off x="417046" y="10717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16</xdr:col>
      <xdr:colOff>0</xdr:colOff>
      <xdr:row>47</xdr:row>
      <xdr:rowOff>38100</xdr:rowOff>
    </xdr:from>
    <xdr:to>
      <xdr:col>19</xdr:col>
      <xdr:colOff>803381</xdr:colOff>
      <xdr:row>47</xdr:row>
      <xdr:rowOff>260938</xdr:rowOff>
    </xdr:to>
    <xdr:sp macro="" textlink="">
      <xdr:nvSpPr>
        <xdr:cNvPr id="11" name="吹き出し: 角を丸めた四角形 15">
          <a:extLst>
            <a:ext uri="{FF2B5EF4-FFF2-40B4-BE49-F238E27FC236}">
              <a16:creationId xmlns:a16="http://schemas.microsoft.com/office/drawing/2014/main" id="{00000000-0008-0000-2500-00000B000000}"/>
            </a:ext>
          </a:extLst>
        </xdr:cNvPr>
        <xdr:cNvSpPr/>
      </xdr:nvSpPr>
      <xdr:spPr bwMode="auto">
        <a:xfrm>
          <a:off x="17954625" y="13563600"/>
          <a:ext cx="2013056" cy="222838"/>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twoCellAnchor>
    <xdr:from>
      <xdr:col>9</xdr:col>
      <xdr:colOff>635001</xdr:colOff>
      <xdr:row>6</xdr:row>
      <xdr:rowOff>81643</xdr:rowOff>
    </xdr:from>
    <xdr:to>
      <xdr:col>11</xdr:col>
      <xdr:colOff>56795</xdr:colOff>
      <xdr:row>7</xdr:row>
      <xdr:rowOff>6290</xdr:rowOff>
    </xdr:to>
    <xdr:sp macro="" textlink="">
      <xdr:nvSpPr>
        <xdr:cNvPr id="12" name="テキスト ボックス 11">
          <a:extLst>
            <a:ext uri="{FF2B5EF4-FFF2-40B4-BE49-F238E27FC236}">
              <a16:creationId xmlns:a16="http://schemas.microsoft.com/office/drawing/2014/main" id="{00000000-0008-0000-2500-00000C000000}"/>
            </a:ext>
          </a:extLst>
        </xdr:cNvPr>
        <xdr:cNvSpPr txBox="1"/>
      </xdr:nvSpPr>
      <xdr:spPr>
        <a:xfrm>
          <a:off x="12465051" y="1377043"/>
          <a:ext cx="583844"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oneCellAnchor>
    <xdr:from>
      <xdr:col>5</xdr:col>
      <xdr:colOff>2258717</xdr:colOff>
      <xdr:row>19</xdr:row>
      <xdr:rowOff>134239</xdr:rowOff>
    </xdr:from>
    <xdr:ext cx="1967005" cy="522413"/>
    <xdr:sp macro="" textlink="">
      <xdr:nvSpPr>
        <xdr:cNvPr id="13" name="吹き出し: 角を丸めた四角形 14">
          <a:extLst>
            <a:ext uri="{FF2B5EF4-FFF2-40B4-BE49-F238E27FC236}">
              <a16:creationId xmlns:a16="http://schemas.microsoft.com/office/drawing/2014/main" id="{00000000-0008-0000-2500-00000D000000}"/>
            </a:ext>
          </a:extLst>
        </xdr:cNvPr>
        <xdr:cNvSpPr/>
      </xdr:nvSpPr>
      <xdr:spPr bwMode="auto">
        <a:xfrm>
          <a:off x="6535442" y="5392039"/>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12</xdr:col>
      <xdr:colOff>1145846</xdr:colOff>
      <xdr:row>42</xdr:row>
      <xdr:rowOff>183276</xdr:rowOff>
    </xdr:from>
    <xdr:ext cx="2443255" cy="783619"/>
    <xdr:sp macro="" textlink="">
      <xdr:nvSpPr>
        <xdr:cNvPr id="14" name="吹き出し: 角を丸めた四角形 22">
          <a:extLst>
            <a:ext uri="{FF2B5EF4-FFF2-40B4-BE49-F238E27FC236}">
              <a16:creationId xmlns:a16="http://schemas.microsoft.com/office/drawing/2014/main" id="{00000000-0008-0000-2500-00000E000000}"/>
            </a:ext>
          </a:extLst>
        </xdr:cNvPr>
        <xdr:cNvSpPr/>
      </xdr:nvSpPr>
      <xdr:spPr bwMode="auto">
        <a:xfrm>
          <a:off x="15233321" y="12232401"/>
          <a:ext cx="2443255" cy="783619"/>
        </a:xfrm>
        <a:prstGeom prst="wedgeRoundRectCallout">
          <a:avLst>
            <a:gd name="adj1" fmla="val -51086"/>
            <a:gd name="adj2" fmla="val 7541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8</xdr:col>
      <xdr:colOff>6542</xdr:colOff>
      <xdr:row>42</xdr:row>
      <xdr:rowOff>201927</xdr:rowOff>
    </xdr:from>
    <xdr:ext cx="1971372" cy="783619"/>
    <xdr:sp macro="" textlink="">
      <xdr:nvSpPr>
        <xdr:cNvPr id="15" name="吹き出し: 角を丸めた四角形 23">
          <a:extLst>
            <a:ext uri="{FF2B5EF4-FFF2-40B4-BE49-F238E27FC236}">
              <a16:creationId xmlns:a16="http://schemas.microsoft.com/office/drawing/2014/main" id="{00000000-0008-0000-2500-00000F000000}"/>
            </a:ext>
          </a:extLst>
        </xdr:cNvPr>
        <xdr:cNvSpPr/>
      </xdr:nvSpPr>
      <xdr:spPr bwMode="auto">
        <a:xfrm>
          <a:off x="11026967" y="12251052"/>
          <a:ext cx="1971372" cy="783619"/>
        </a:xfrm>
        <a:prstGeom prst="wedgeRoundRectCallout">
          <a:avLst>
            <a:gd name="adj1" fmla="val 68105"/>
            <a:gd name="adj2" fmla="val 975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12</xdr:col>
      <xdr:colOff>295692</xdr:colOff>
      <xdr:row>7</xdr:row>
      <xdr:rowOff>116417</xdr:rowOff>
    </xdr:from>
    <xdr:ext cx="904689" cy="268941"/>
    <xdr:sp macro="" textlink="">
      <xdr:nvSpPr>
        <xdr:cNvPr id="16" name="吹き出し: 角を丸めた四角形 13">
          <a:extLst>
            <a:ext uri="{FF2B5EF4-FFF2-40B4-BE49-F238E27FC236}">
              <a16:creationId xmlns:a16="http://schemas.microsoft.com/office/drawing/2014/main" id="{00000000-0008-0000-2500-000010000000}"/>
            </a:ext>
          </a:extLst>
        </xdr:cNvPr>
        <xdr:cNvSpPr/>
      </xdr:nvSpPr>
      <xdr:spPr bwMode="auto">
        <a:xfrm>
          <a:off x="14383167" y="1707092"/>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2</xdr:col>
      <xdr:colOff>211667</xdr:colOff>
      <xdr:row>7</xdr:row>
      <xdr:rowOff>189921</xdr:rowOff>
    </xdr:from>
    <xdr:ext cx="3243729" cy="261206"/>
    <xdr:sp macro="" textlink="">
      <xdr:nvSpPr>
        <xdr:cNvPr id="17" name="吹き出し: 角を丸めた四角形 25">
          <a:extLst>
            <a:ext uri="{FF2B5EF4-FFF2-40B4-BE49-F238E27FC236}">
              <a16:creationId xmlns:a16="http://schemas.microsoft.com/office/drawing/2014/main" id="{00000000-0008-0000-2500-000011000000}"/>
            </a:ext>
          </a:extLst>
        </xdr:cNvPr>
        <xdr:cNvSpPr/>
      </xdr:nvSpPr>
      <xdr:spPr bwMode="auto">
        <a:xfrm>
          <a:off x="1240367" y="1780596"/>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xdr:col>
      <xdr:colOff>197971</xdr:colOff>
      <xdr:row>6</xdr:row>
      <xdr:rowOff>70438</xdr:rowOff>
    </xdr:from>
    <xdr:to>
      <xdr:col>1</xdr:col>
      <xdr:colOff>773971</xdr:colOff>
      <xdr:row>6</xdr:row>
      <xdr:rowOff>286438</xdr:rowOff>
    </xdr:to>
    <xdr:sp macro="" textlink="">
      <xdr:nvSpPr>
        <xdr:cNvPr id="18" name="テキスト ボックス 17">
          <a:extLst>
            <a:ext uri="{FF2B5EF4-FFF2-40B4-BE49-F238E27FC236}">
              <a16:creationId xmlns:a16="http://schemas.microsoft.com/office/drawing/2014/main" id="{00000000-0008-0000-2500-000012000000}"/>
            </a:ext>
          </a:extLst>
        </xdr:cNvPr>
        <xdr:cNvSpPr txBox="1"/>
      </xdr:nvSpPr>
      <xdr:spPr>
        <a:xfrm>
          <a:off x="417046" y="136583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3</xdr:col>
      <xdr:colOff>861785</xdr:colOff>
      <xdr:row>9</xdr:row>
      <xdr:rowOff>219529</xdr:rowOff>
    </xdr:from>
    <xdr:to>
      <xdr:col>4</xdr:col>
      <xdr:colOff>305991</xdr:colOff>
      <xdr:row>10</xdr:row>
      <xdr:rowOff>144176</xdr:rowOff>
    </xdr:to>
    <xdr:sp macro="" textlink="">
      <xdr:nvSpPr>
        <xdr:cNvPr id="19" name="テキスト ボックス 18">
          <a:extLst>
            <a:ext uri="{FF2B5EF4-FFF2-40B4-BE49-F238E27FC236}">
              <a16:creationId xmlns:a16="http://schemas.microsoft.com/office/drawing/2014/main" id="{00000000-0008-0000-2500-000013000000}"/>
            </a:ext>
          </a:extLst>
        </xdr:cNvPr>
        <xdr:cNvSpPr txBox="1"/>
      </xdr:nvSpPr>
      <xdr:spPr>
        <a:xfrm>
          <a:off x="2195285" y="2524579"/>
          <a:ext cx="577681"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3</xdr:col>
      <xdr:colOff>878113</xdr:colOff>
      <xdr:row>8</xdr:row>
      <xdr:rowOff>263072</xdr:rowOff>
    </xdr:from>
    <xdr:to>
      <xdr:col>4</xdr:col>
      <xdr:colOff>322319</xdr:colOff>
      <xdr:row>9</xdr:row>
      <xdr:rowOff>64454</xdr:rowOff>
    </xdr:to>
    <xdr:sp macro="" textlink="">
      <xdr:nvSpPr>
        <xdr:cNvPr id="20" name="テキスト ボックス 19">
          <a:extLst>
            <a:ext uri="{FF2B5EF4-FFF2-40B4-BE49-F238E27FC236}">
              <a16:creationId xmlns:a16="http://schemas.microsoft.com/office/drawing/2014/main" id="{00000000-0008-0000-2500-000014000000}"/>
            </a:ext>
          </a:extLst>
        </xdr:cNvPr>
        <xdr:cNvSpPr txBox="1"/>
      </xdr:nvSpPr>
      <xdr:spPr>
        <a:xfrm>
          <a:off x="2211613" y="2149022"/>
          <a:ext cx="577681"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5</xdr:col>
      <xdr:colOff>1959427</xdr:colOff>
      <xdr:row>8</xdr:row>
      <xdr:rowOff>270328</xdr:rowOff>
    </xdr:from>
    <xdr:to>
      <xdr:col>5</xdr:col>
      <xdr:colOff>2535427</xdr:colOff>
      <xdr:row>9</xdr:row>
      <xdr:rowOff>71710</xdr:rowOff>
    </xdr:to>
    <xdr:sp macro="" textlink="">
      <xdr:nvSpPr>
        <xdr:cNvPr id="21" name="テキスト ボックス 20">
          <a:extLst>
            <a:ext uri="{FF2B5EF4-FFF2-40B4-BE49-F238E27FC236}">
              <a16:creationId xmlns:a16="http://schemas.microsoft.com/office/drawing/2014/main" id="{00000000-0008-0000-2500-000015000000}"/>
            </a:ext>
          </a:extLst>
        </xdr:cNvPr>
        <xdr:cNvSpPr txBox="1"/>
      </xdr:nvSpPr>
      <xdr:spPr>
        <a:xfrm>
          <a:off x="6236152" y="2156278"/>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6</xdr:col>
      <xdr:colOff>1794326</xdr:colOff>
      <xdr:row>8</xdr:row>
      <xdr:rowOff>270328</xdr:rowOff>
    </xdr:from>
    <xdr:to>
      <xdr:col>6</xdr:col>
      <xdr:colOff>2370326</xdr:colOff>
      <xdr:row>9</xdr:row>
      <xdr:rowOff>71710</xdr:rowOff>
    </xdr:to>
    <xdr:sp macro="" textlink="">
      <xdr:nvSpPr>
        <xdr:cNvPr id="22" name="テキスト ボックス 21">
          <a:extLst>
            <a:ext uri="{FF2B5EF4-FFF2-40B4-BE49-F238E27FC236}">
              <a16:creationId xmlns:a16="http://schemas.microsoft.com/office/drawing/2014/main" id="{00000000-0008-0000-2500-000016000000}"/>
            </a:ext>
          </a:extLst>
        </xdr:cNvPr>
        <xdr:cNvSpPr txBox="1"/>
      </xdr:nvSpPr>
      <xdr:spPr>
        <a:xfrm>
          <a:off x="9242876" y="2156278"/>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431798</xdr:colOff>
      <xdr:row>8</xdr:row>
      <xdr:rowOff>270328</xdr:rowOff>
    </xdr:from>
    <xdr:to>
      <xdr:col>8</xdr:col>
      <xdr:colOff>10475</xdr:colOff>
      <xdr:row>9</xdr:row>
      <xdr:rowOff>71710</xdr:rowOff>
    </xdr:to>
    <xdr:sp macro="" textlink="">
      <xdr:nvSpPr>
        <xdr:cNvPr id="23" name="テキスト ボックス 22">
          <a:extLst>
            <a:ext uri="{FF2B5EF4-FFF2-40B4-BE49-F238E27FC236}">
              <a16:creationId xmlns:a16="http://schemas.microsoft.com/office/drawing/2014/main" id="{00000000-0008-0000-2500-000017000000}"/>
            </a:ext>
          </a:extLst>
        </xdr:cNvPr>
        <xdr:cNvSpPr txBox="1"/>
      </xdr:nvSpPr>
      <xdr:spPr>
        <a:xfrm>
          <a:off x="10452098" y="2156278"/>
          <a:ext cx="578802"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8</xdr:col>
      <xdr:colOff>87082</xdr:colOff>
      <xdr:row>8</xdr:row>
      <xdr:rowOff>270328</xdr:rowOff>
    </xdr:from>
    <xdr:to>
      <xdr:col>8</xdr:col>
      <xdr:colOff>663082</xdr:colOff>
      <xdr:row>9</xdr:row>
      <xdr:rowOff>71710</xdr:rowOff>
    </xdr:to>
    <xdr:sp macro="" textlink="">
      <xdr:nvSpPr>
        <xdr:cNvPr id="24" name="テキスト ボックス 23">
          <a:extLst>
            <a:ext uri="{FF2B5EF4-FFF2-40B4-BE49-F238E27FC236}">
              <a16:creationId xmlns:a16="http://schemas.microsoft.com/office/drawing/2014/main" id="{00000000-0008-0000-2500-000018000000}"/>
            </a:ext>
          </a:extLst>
        </xdr:cNvPr>
        <xdr:cNvSpPr txBox="1"/>
      </xdr:nvSpPr>
      <xdr:spPr>
        <a:xfrm>
          <a:off x="11107507" y="2156278"/>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12</xdr:col>
      <xdr:colOff>854526</xdr:colOff>
      <xdr:row>8</xdr:row>
      <xdr:rowOff>270328</xdr:rowOff>
    </xdr:from>
    <xdr:to>
      <xdr:col>12</xdr:col>
      <xdr:colOff>1430526</xdr:colOff>
      <xdr:row>9</xdr:row>
      <xdr:rowOff>71710</xdr:rowOff>
    </xdr:to>
    <xdr:sp macro="" textlink="">
      <xdr:nvSpPr>
        <xdr:cNvPr id="25" name="テキスト ボックス 24">
          <a:extLst>
            <a:ext uri="{FF2B5EF4-FFF2-40B4-BE49-F238E27FC236}">
              <a16:creationId xmlns:a16="http://schemas.microsoft.com/office/drawing/2014/main" id="{00000000-0008-0000-2500-000019000000}"/>
            </a:ext>
          </a:extLst>
        </xdr:cNvPr>
        <xdr:cNvSpPr txBox="1"/>
      </xdr:nvSpPr>
      <xdr:spPr>
        <a:xfrm>
          <a:off x="14942001" y="2156278"/>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endParaRPr kumimoji="1" lang="ja-JP" altLang="en-US" sz="1100">
            <a:solidFill>
              <a:srgbClr val="0070C0"/>
            </a:solidFill>
          </a:endParaRPr>
        </a:p>
      </xdr:txBody>
    </xdr:sp>
    <xdr:clientData/>
  </xdr:twoCellAnchor>
  <xdr:twoCellAnchor>
    <xdr:from>
      <xdr:col>15</xdr:col>
      <xdr:colOff>609598</xdr:colOff>
      <xdr:row>8</xdr:row>
      <xdr:rowOff>272143</xdr:rowOff>
    </xdr:from>
    <xdr:to>
      <xdr:col>17</xdr:col>
      <xdr:colOff>154657</xdr:colOff>
      <xdr:row>9</xdr:row>
      <xdr:rowOff>73525</xdr:rowOff>
    </xdr:to>
    <xdr:sp macro="" textlink="">
      <xdr:nvSpPr>
        <xdr:cNvPr id="26" name="テキスト ボックス 25">
          <a:extLst>
            <a:ext uri="{FF2B5EF4-FFF2-40B4-BE49-F238E27FC236}">
              <a16:creationId xmlns:a16="http://schemas.microsoft.com/office/drawing/2014/main" id="{00000000-0008-0000-2500-00001A000000}"/>
            </a:ext>
          </a:extLst>
        </xdr:cNvPr>
        <xdr:cNvSpPr txBox="1"/>
      </xdr:nvSpPr>
      <xdr:spPr>
        <a:xfrm>
          <a:off x="17821273" y="2158093"/>
          <a:ext cx="573759"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625927</xdr:colOff>
      <xdr:row>9</xdr:row>
      <xdr:rowOff>170543</xdr:rowOff>
    </xdr:from>
    <xdr:to>
      <xdr:col>17</xdr:col>
      <xdr:colOff>170986</xdr:colOff>
      <xdr:row>10</xdr:row>
      <xdr:rowOff>95190</xdr:rowOff>
    </xdr:to>
    <xdr:sp macro="" textlink="">
      <xdr:nvSpPr>
        <xdr:cNvPr id="27" name="テキスト ボックス 26">
          <a:extLst>
            <a:ext uri="{FF2B5EF4-FFF2-40B4-BE49-F238E27FC236}">
              <a16:creationId xmlns:a16="http://schemas.microsoft.com/office/drawing/2014/main" id="{00000000-0008-0000-2500-00001B000000}"/>
            </a:ext>
          </a:extLst>
        </xdr:cNvPr>
        <xdr:cNvSpPr txBox="1"/>
      </xdr:nvSpPr>
      <xdr:spPr>
        <a:xfrm>
          <a:off x="17837602" y="2475593"/>
          <a:ext cx="573759"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14</xdr:col>
      <xdr:colOff>498928</xdr:colOff>
      <xdr:row>8</xdr:row>
      <xdr:rowOff>252186</xdr:rowOff>
    </xdr:from>
    <xdr:to>
      <xdr:col>15</xdr:col>
      <xdr:colOff>200869</xdr:colOff>
      <xdr:row>9</xdr:row>
      <xdr:rowOff>53568</xdr:rowOff>
    </xdr:to>
    <xdr:sp macro="" textlink="">
      <xdr:nvSpPr>
        <xdr:cNvPr id="28" name="テキスト ボックス 27">
          <a:extLst>
            <a:ext uri="{FF2B5EF4-FFF2-40B4-BE49-F238E27FC236}">
              <a16:creationId xmlns:a16="http://schemas.microsoft.com/office/drawing/2014/main" id="{00000000-0008-0000-2500-00001C000000}"/>
            </a:ext>
          </a:extLst>
        </xdr:cNvPr>
        <xdr:cNvSpPr txBox="1"/>
      </xdr:nvSpPr>
      <xdr:spPr>
        <a:xfrm>
          <a:off x="16834303" y="2138136"/>
          <a:ext cx="578241"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515257</xdr:colOff>
      <xdr:row>9</xdr:row>
      <xdr:rowOff>150586</xdr:rowOff>
    </xdr:from>
    <xdr:to>
      <xdr:col>15</xdr:col>
      <xdr:colOff>217198</xdr:colOff>
      <xdr:row>10</xdr:row>
      <xdr:rowOff>75233</xdr:rowOff>
    </xdr:to>
    <xdr:sp macro="" textlink="">
      <xdr:nvSpPr>
        <xdr:cNvPr id="29" name="テキスト ボックス 28">
          <a:extLst>
            <a:ext uri="{FF2B5EF4-FFF2-40B4-BE49-F238E27FC236}">
              <a16:creationId xmlns:a16="http://schemas.microsoft.com/office/drawing/2014/main" id="{00000000-0008-0000-2500-00001D000000}"/>
            </a:ext>
          </a:extLst>
        </xdr:cNvPr>
        <xdr:cNvSpPr txBox="1"/>
      </xdr:nvSpPr>
      <xdr:spPr>
        <a:xfrm>
          <a:off x="16850632" y="2455636"/>
          <a:ext cx="578241"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19</xdr:col>
      <xdr:colOff>644195</xdr:colOff>
      <xdr:row>8</xdr:row>
      <xdr:rowOff>308429</xdr:rowOff>
    </xdr:from>
    <xdr:to>
      <xdr:col>20</xdr:col>
      <xdr:colOff>357342</xdr:colOff>
      <xdr:row>9</xdr:row>
      <xdr:rowOff>109811</xdr:rowOff>
    </xdr:to>
    <xdr:sp macro="" textlink="">
      <xdr:nvSpPr>
        <xdr:cNvPr id="31" name="テキスト ボックス 30">
          <a:extLst>
            <a:ext uri="{FF2B5EF4-FFF2-40B4-BE49-F238E27FC236}">
              <a16:creationId xmlns:a16="http://schemas.microsoft.com/office/drawing/2014/main" id="{00000000-0008-0000-2500-00001F000000}"/>
            </a:ext>
          </a:extLst>
        </xdr:cNvPr>
        <xdr:cNvSpPr txBox="1"/>
      </xdr:nvSpPr>
      <xdr:spPr>
        <a:xfrm>
          <a:off x="19808495" y="2194379"/>
          <a:ext cx="570397"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19</xdr:col>
      <xdr:colOff>607787</xdr:colOff>
      <xdr:row>9</xdr:row>
      <xdr:rowOff>214277</xdr:rowOff>
    </xdr:from>
    <xdr:to>
      <xdr:col>20</xdr:col>
      <xdr:colOff>320934</xdr:colOff>
      <xdr:row>10</xdr:row>
      <xdr:rowOff>138924</xdr:rowOff>
    </xdr:to>
    <xdr:sp macro="" textlink="">
      <xdr:nvSpPr>
        <xdr:cNvPr id="32" name="テキスト ボックス 31">
          <a:extLst>
            <a:ext uri="{FF2B5EF4-FFF2-40B4-BE49-F238E27FC236}">
              <a16:creationId xmlns:a16="http://schemas.microsoft.com/office/drawing/2014/main" id="{00000000-0008-0000-2500-000020000000}"/>
            </a:ext>
          </a:extLst>
        </xdr:cNvPr>
        <xdr:cNvSpPr txBox="1"/>
      </xdr:nvSpPr>
      <xdr:spPr>
        <a:xfrm>
          <a:off x="19772087" y="2519327"/>
          <a:ext cx="570397"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4</xdr:col>
      <xdr:colOff>1197429</xdr:colOff>
      <xdr:row>10</xdr:row>
      <xdr:rowOff>10886</xdr:rowOff>
    </xdr:from>
    <xdr:to>
      <xdr:col>4</xdr:col>
      <xdr:colOff>1773429</xdr:colOff>
      <xdr:row>10</xdr:row>
      <xdr:rowOff>226886</xdr:rowOff>
    </xdr:to>
    <xdr:sp macro="" textlink="">
      <xdr:nvSpPr>
        <xdr:cNvPr id="33" name="テキスト ボックス 32">
          <a:extLst>
            <a:ext uri="{FF2B5EF4-FFF2-40B4-BE49-F238E27FC236}">
              <a16:creationId xmlns:a16="http://schemas.microsoft.com/office/drawing/2014/main" id="{00000000-0008-0000-2500-000021000000}"/>
            </a:ext>
          </a:extLst>
        </xdr:cNvPr>
        <xdr:cNvSpPr txBox="1"/>
      </xdr:nvSpPr>
      <xdr:spPr>
        <a:xfrm>
          <a:off x="3664404" y="261121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4</xdr:col>
      <xdr:colOff>1213757</xdr:colOff>
      <xdr:row>8</xdr:row>
      <xdr:rowOff>344715</xdr:rowOff>
    </xdr:from>
    <xdr:to>
      <xdr:col>4</xdr:col>
      <xdr:colOff>1789757</xdr:colOff>
      <xdr:row>9</xdr:row>
      <xdr:rowOff>146097</xdr:rowOff>
    </xdr:to>
    <xdr:sp macro="" textlink="">
      <xdr:nvSpPr>
        <xdr:cNvPr id="34" name="テキスト ボックス 33">
          <a:extLst>
            <a:ext uri="{FF2B5EF4-FFF2-40B4-BE49-F238E27FC236}">
              <a16:creationId xmlns:a16="http://schemas.microsoft.com/office/drawing/2014/main" id="{00000000-0008-0000-2500-000022000000}"/>
            </a:ext>
          </a:extLst>
        </xdr:cNvPr>
        <xdr:cNvSpPr txBox="1"/>
      </xdr:nvSpPr>
      <xdr:spPr>
        <a:xfrm>
          <a:off x="3680732" y="2230665"/>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11</xdr:col>
      <xdr:colOff>360722</xdr:colOff>
      <xdr:row>8</xdr:row>
      <xdr:rowOff>270328</xdr:rowOff>
    </xdr:from>
    <xdr:to>
      <xdr:col>11</xdr:col>
      <xdr:colOff>936722</xdr:colOff>
      <xdr:row>9</xdr:row>
      <xdr:rowOff>71710</xdr:rowOff>
    </xdr:to>
    <xdr:sp macro="" textlink="">
      <xdr:nvSpPr>
        <xdr:cNvPr id="35" name="テキスト ボックス 34">
          <a:extLst>
            <a:ext uri="{FF2B5EF4-FFF2-40B4-BE49-F238E27FC236}">
              <a16:creationId xmlns:a16="http://schemas.microsoft.com/office/drawing/2014/main" id="{00000000-0008-0000-2500-000023000000}"/>
            </a:ext>
          </a:extLst>
        </xdr:cNvPr>
        <xdr:cNvSpPr txBox="1"/>
      </xdr:nvSpPr>
      <xdr:spPr>
        <a:xfrm>
          <a:off x="13352822" y="2156278"/>
          <a:ext cx="576000"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9</xdr:col>
      <xdr:colOff>399143</xdr:colOff>
      <xdr:row>8</xdr:row>
      <xdr:rowOff>270328</xdr:rowOff>
    </xdr:from>
    <xdr:to>
      <xdr:col>10</xdr:col>
      <xdr:colOff>56261</xdr:colOff>
      <xdr:row>9</xdr:row>
      <xdr:rowOff>71710</xdr:rowOff>
    </xdr:to>
    <xdr:sp macro="" textlink="">
      <xdr:nvSpPr>
        <xdr:cNvPr id="36" name="テキスト ボックス 35">
          <a:extLst>
            <a:ext uri="{FF2B5EF4-FFF2-40B4-BE49-F238E27FC236}">
              <a16:creationId xmlns:a16="http://schemas.microsoft.com/office/drawing/2014/main" id="{00000000-0008-0000-2500-000024000000}"/>
            </a:ext>
          </a:extLst>
        </xdr:cNvPr>
        <xdr:cNvSpPr txBox="1"/>
      </xdr:nvSpPr>
      <xdr:spPr>
        <a:xfrm>
          <a:off x="12229193" y="2156278"/>
          <a:ext cx="581043" cy="22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2612571</xdr:colOff>
      <xdr:row>4</xdr:row>
      <xdr:rowOff>272144</xdr:rowOff>
    </xdr:from>
    <xdr:to>
      <xdr:col>6</xdr:col>
      <xdr:colOff>17306</xdr:colOff>
      <xdr:row>5</xdr:row>
      <xdr:rowOff>196791</xdr:rowOff>
    </xdr:to>
    <xdr:sp macro="" textlink="">
      <xdr:nvSpPr>
        <xdr:cNvPr id="37" name="テキスト ボックス 36">
          <a:extLst>
            <a:ext uri="{FF2B5EF4-FFF2-40B4-BE49-F238E27FC236}">
              <a16:creationId xmlns:a16="http://schemas.microsoft.com/office/drawing/2014/main" id="{00000000-0008-0000-2500-000025000000}"/>
            </a:ext>
          </a:extLst>
        </xdr:cNvPr>
        <xdr:cNvSpPr txBox="1"/>
      </xdr:nvSpPr>
      <xdr:spPr>
        <a:xfrm>
          <a:off x="6889296" y="976994"/>
          <a:ext cx="576560"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6</xdr:col>
      <xdr:colOff>1993366</xdr:colOff>
      <xdr:row>4</xdr:row>
      <xdr:rowOff>236764</xdr:rowOff>
    </xdr:from>
    <xdr:to>
      <xdr:col>6</xdr:col>
      <xdr:colOff>2569366</xdr:colOff>
      <xdr:row>5</xdr:row>
      <xdr:rowOff>161411</xdr:rowOff>
    </xdr:to>
    <xdr:sp macro="" textlink="">
      <xdr:nvSpPr>
        <xdr:cNvPr id="38" name="テキスト ボックス 37">
          <a:extLst>
            <a:ext uri="{FF2B5EF4-FFF2-40B4-BE49-F238E27FC236}">
              <a16:creationId xmlns:a16="http://schemas.microsoft.com/office/drawing/2014/main" id="{00000000-0008-0000-2500-000026000000}"/>
            </a:ext>
          </a:extLst>
        </xdr:cNvPr>
        <xdr:cNvSpPr txBox="1"/>
      </xdr:nvSpPr>
      <xdr:spPr>
        <a:xfrm>
          <a:off x="9441916" y="941614"/>
          <a:ext cx="576000"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6</xdr:col>
      <xdr:colOff>1965726</xdr:colOff>
      <xdr:row>5</xdr:row>
      <xdr:rowOff>289862</xdr:rowOff>
    </xdr:from>
    <xdr:to>
      <xdr:col>6</xdr:col>
      <xdr:colOff>2541726</xdr:colOff>
      <xdr:row>6</xdr:row>
      <xdr:rowOff>214509</xdr:rowOff>
    </xdr:to>
    <xdr:sp macro="" textlink="">
      <xdr:nvSpPr>
        <xdr:cNvPr id="39" name="テキスト ボックス 38">
          <a:extLst>
            <a:ext uri="{FF2B5EF4-FFF2-40B4-BE49-F238E27FC236}">
              <a16:creationId xmlns:a16="http://schemas.microsoft.com/office/drawing/2014/main" id="{00000000-0008-0000-2500-000027000000}"/>
            </a:ext>
          </a:extLst>
        </xdr:cNvPr>
        <xdr:cNvSpPr txBox="1"/>
      </xdr:nvSpPr>
      <xdr:spPr>
        <a:xfrm>
          <a:off x="9414276" y="1289987"/>
          <a:ext cx="576000" cy="219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oneCellAnchor>
    <xdr:from>
      <xdr:col>5</xdr:col>
      <xdr:colOff>2667000</xdr:colOff>
      <xdr:row>12</xdr:row>
      <xdr:rowOff>81643</xdr:rowOff>
    </xdr:from>
    <xdr:ext cx="3707625" cy="1493166"/>
    <xdr:sp macro="" textlink="">
      <xdr:nvSpPr>
        <xdr:cNvPr id="40" name="吹き出し: 線 2">
          <a:extLst>
            <a:ext uri="{FF2B5EF4-FFF2-40B4-BE49-F238E27FC236}">
              <a16:creationId xmlns:a16="http://schemas.microsoft.com/office/drawing/2014/main" id="{00000000-0008-0000-2500-000028000000}"/>
            </a:ext>
          </a:extLst>
        </xdr:cNvPr>
        <xdr:cNvSpPr/>
      </xdr:nvSpPr>
      <xdr:spPr>
        <a:xfrm flipH="1">
          <a:off x="6943725" y="3272518"/>
          <a:ext cx="3707625" cy="1493166"/>
        </a:xfrm>
        <a:prstGeom prst="borderCallout1">
          <a:avLst>
            <a:gd name="adj1" fmla="val 51186"/>
            <a:gd name="adj2" fmla="val 99991"/>
            <a:gd name="adj3" fmla="val -26129"/>
            <a:gd name="adj4" fmla="val 180074"/>
          </a:avLst>
        </a:prstGeom>
        <a:solidFill>
          <a:srgbClr val="FFFF00"/>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本帳票は請求書のため、受注者の納品番号（［</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1204</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］）、受注者の納品年月日（［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1205</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］）を示している。</a:t>
          </a:r>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本帳票に対応する注文書の場合は、</a:t>
          </a:r>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納品番号⇒［</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1377</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］明細別参照帳票</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No.2</a:t>
          </a: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納品年月日⇒［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1378</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］明細別参照帳票年月日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No.2</a:t>
          </a: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を記載することとなる。</a:t>
          </a:r>
        </a:p>
      </xdr:txBody>
    </xdr:sp>
    <xdr:clientData/>
  </xdr:oneCellAnchor>
  <xdr:twoCellAnchor>
    <xdr:from>
      <xdr:col>17</xdr:col>
      <xdr:colOff>453571</xdr:colOff>
      <xdr:row>8</xdr:row>
      <xdr:rowOff>317501</xdr:rowOff>
    </xdr:from>
    <xdr:to>
      <xdr:col>19</xdr:col>
      <xdr:colOff>137110</xdr:colOff>
      <xdr:row>9</xdr:row>
      <xdr:rowOff>152215</xdr:rowOff>
    </xdr:to>
    <xdr:sp macro="" textlink="">
      <xdr:nvSpPr>
        <xdr:cNvPr id="41" name="テキスト ボックス 40">
          <a:extLst>
            <a:ext uri="{FF2B5EF4-FFF2-40B4-BE49-F238E27FC236}">
              <a16:creationId xmlns:a16="http://schemas.microsoft.com/office/drawing/2014/main" id="{00000000-0008-0000-2500-000029000000}"/>
            </a:ext>
          </a:extLst>
        </xdr:cNvPr>
        <xdr:cNvSpPr txBox="1"/>
      </xdr:nvSpPr>
      <xdr:spPr>
        <a:xfrm>
          <a:off x="18696214" y="2186215"/>
          <a:ext cx="608825" cy="2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454507</xdr:colOff>
      <xdr:row>10</xdr:row>
      <xdr:rowOff>76654</xdr:rowOff>
    </xdr:from>
    <xdr:to>
      <xdr:col>19</xdr:col>
      <xdr:colOff>100365</xdr:colOff>
      <xdr:row>11</xdr:row>
      <xdr:rowOff>44016</xdr:rowOff>
    </xdr:to>
    <xdr:sp macro="" textlink="">
      <xdr:nvSpPr>
        <xdr:cNvPr id="42" name="テキスト ボックス 41">
          <a:extLst>
            <a:ext uri="{FF2B5EF4-FFF2-40B4-BE49-F238E27FC236}">
              <a16:creationId xmlns:a16="http://schemas.microsoft.com/office/drawing/2014/main" id="{00000000-0008-0000-2500-00002A000000}"/>
            </a:ext>
          </a:extLst>
        </xdr:cNvPr>
        <xdr:cNvSpPr txBox="1"/>
      </xdr:nvSpPr>
      <xdr:spPr>
        <a:xfrm>
          <a:off x="18697150" y="2652940"/>
          <a:ext cx="571144" cy="257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6</xdr:col>
      <xdr:colOff>812800</xdr:colOff>
      <xdr:row>2</xdr:row>
      <xdr:rowOff>12700</xdr:rowOff>
    </xdr:from>
    <xdr:ext cx="4495795" cy="359073"/>
    <xdr:sp macro="" textlink="">
      <xdr:nvSpPr>
        <xdr:cNvPr id="2" name="吹き出し: 線 2">
          <a:extLst>
            <a:ext uri="{FF2B5EF4-FFF2-40B4-BE49-F238E27FC236}">
              <a16:creationId xmlns:a16="http://schemas.microsoft.com/office/drawing/2014/main" id="{00000000-0008-0000-2600-000002000000}"/>
            </a:ext>
          </a:extLst>
        </xdr:cNvPr>
        <xdr:cNvSpPr/>
      </xdr:nvSpPr>
      <xdr:spPr>
        <a:xfrm flipH="1">
          <a:off x="7346950" y="127000"/>
          <a:ext cx="4495795" cy="359073"/>
        </a:xfrm>
        <a:prstGeom prst="borderCallout1">
          <a:avLst>
            <a:gd name="adj1" fmla="val 95925"/>
            <a:gd name="adj2" fmla="val 51070"/>
            <a:gd name="adj3" fmla="val 467035"/>
            <a:gd name="adj4" fmla="val 44490"/>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数量</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には</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x</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台数</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600" b="0">
              <a:solidFill>
                <a:schemeClr val="tx1"/>
              </a:solidFill>
              <a:effectLst/>
              <a:latin typeface="ＭＳ Ｐゴシック" panose="020B0600070205080204" pitchFamily="50" charset="-128"/>
              <a:ea typeface="ＭＳ Ｐゴシック" panose="020B0600070205080204" pitchFamily="50" charset="-128"/>
              <a:cs typeface="+mn-cs"/>
            </a:rPr>
            <a:t>を入れる</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116114</xdr:colOff>
      <xdr:row>2</xdr:row>
      <xdr:rowOff>7711</xdr:rowOff>
    </xdr:from>
    <xdr:ext cx="2639786" cy="625812"/>
    <xdr:sp macro="" textlink="">
      <xdr:nvSpPr>
        <xdr:cNvPr id="3" name="吹き出し: 線 2">
          <a:extLst>
            <a:ext uri="{FF2B5EF4-FFF2-40B4-BE49-F238E27FC236}">
              <a16:creationId xmlns:a16="http://schemas.microsoft.com/office/drawing/2014/main" id="{00000000-0008-0000-2600-000003000000}"/>
            </a:ext>
          </a:extLst>
        </xdr:cNvPr>
        <xdr:cNvSpPr/>
      </xdr:nvSpPr>
      <xdr:spPr>
        <a:xfrm flipH="1">
          <a:off x="12193814" y="122011"/>
          <a:ext cx="2639786" cy="625812"/>
        </a:xfrm>
        <a:prstGeom prst="borderCallout1">
          <a:avLst>
            <a:gd name="adj1" fmla="val 52083"/>
            <a:gd name="adj2" fmla="val 100505"/>
            <a:gd name="adj3" fmla="val 250186"/>
            <a:gd name="adj4" fmla="val 164056"/>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b="0">
              <a:solidFill>
                <a:schemeClr val="tx1"/>
              </a:solidFill>
              <a:latin typeface="ＭＳ Ｐゴシック" panose="020B0600070205080204" pitchFamily="50" charset="-128"/>
              <a:ea typeface="ＭＳ Ｐゴシック" panose="020B0600070205080204" pitchFamily="50" charset="-128"/>
            </a:rPr>
            <a:t>リース･レンタル品の場合</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単位欄は空白</a:t>
          </a:r>
        </a:p>
      </xdr:txBody>
    </xdr:sp>
    <xdr:clientData/>
  </xdr:oneCellAnchor>
  <xdr:twoCellAnchor>
    <xdr:from>
      <xdr:col>13</xdr:col>
      <xdr:colOff>6350</xdr:colOff>
      <xdr:row>7</xdr:row>
      <xdr:rowOff>127000</xdr:rowOff>
    </xdr:from>
    <xdr:to>
      <xdr:col>18</xdr:col>
      <xdr:colOff>127000</xdr:colOff>
      <xdr:row>8</xdr:row>
      <xdr:rowOff>247650</xdr:rowOff>
    </xdr:to>
    <xdr:sp macro="" textlink="">
      <xdr:nvSpPr>
        <xdr:cNvPr id="4" name="右中かっこ 3">
          <a:extLst>
            <a:ext uri="{FF2B5EF4-FFF2-40B4-BE49-F238E27FC236}">
              <a16:creationId xmlns:a16="http://schemas.microsoft.com/office/drawing/2014/main" id="{00000000-0008-0000-2600-000004000000}"/>
            </a:ext>
          </a:extLst>
        </xdr:cNvPr>
        <xdr:cNvSpPr/>
      </xdr:nvSpPr>
      <xdr:spPr>
        <a:xfrm rot="16200000">
          <a:off x="16265525" y="174625"/>
          <a:ext cx="415925" cy="3502025"/>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330200</xdr:colOff>
      <xdr:row>4</xdr:row>
      <xdr:rowOff>156633</xdr:rowOff>
    </xdr:from>
    <xdr:ext cx="2628900" cy="625812"/>
    <xdr:sp macro="" textlink="">
      <xdr:nvSpPr>
        <xdr:cNvPr id="5" name="テキスト ボックス 5">
          <a:extLst>
            <a:ext uri="{FF2B5EF4-FFF2-40B4-BE49-F238E27FC236}">
              <a16:creationId xmlns:a16="http://schemas.microsoft.com/office/drawing/2014/main" id="{00000000-0008-0000-2600-000005000000}"/>
            </a:ext>
          </a:extLst>
        </xdr:cNvPr>
        <xdr:cNvSpPr txBox="1"/>
      </xdr:nvSpPr>
      <xdr:spPr>
        <a:xfrm>
          <a:off x="15046325" y="861483"/>
          <a:ext cx="2628900" cy="625812"/>
        </a:xfrm>
        <a:prstGeom prst="rect">
          <a:avLst/>
        </a:prstGeom>
        <a:solidFill>
          <a:schemeClr val="bg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取引区分</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使用期間</a:t>
          </a:r>
          <a:r>
            <a:rPr kumimoji="1" lang="en-US" altLang="ja-JP" sz="16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600" b="0">
              <a:solidFill>
                <a:schemeClr val="tx1"/>
              </a:solidFill>
              <a:effectLst/>
              <a:latin typeface="ＭＳ Ｐゴシック" panose="020B0600070205080204" pitchFamily="50" charset="-128"/>
              <a:ea typeface="ＭＳ Ｐゴシック" panose="020B0600070205080204" pitchFamily="50" charset="-128"/>
              <a:cs typeface="+mn-cs"/>
            </a:rPr>
            <a:t>単位を新設</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2197100</xdr:colOff>
      <xdr:row>35</xdr:row>
      <xdr:rowOff>0</xdr:rowOff>
    </xdr:from>
    <xdr:ext cx="4025900" cy="707886"/>
    <xdr:sp macro="" textlink="">
      <xdr:nvSpPr>
        <xdr:cNvPr id="6" name="吹き出し: 線 2">
          <a:extLst>
            <a:ext uri="{FF2B5EF4-FFF2-40B4-BE49-F238E27FC236}">
              <a16:creationId xmlns:a16="http://schemas.microsoft.com/office/drawing/2014/main" id="{00000000-0008-0000-2600-000006000000}"/>
            </a:ext>
          </a:extLst>
        </xdr:cNvPr>
        <xdr:cNvSpPr/>
      </xdr:nvSpPr>
      <xdr:spPr>
        <a:xfrm flipH="1">
          <a:off x="5559425" y="8601075"/>
          <a:ext cx="4025900" cy="707886"/>
        </a:xfrm>
        <a:prstGeom prst="borderCallout1">
          <a:avLst>
            <a:gd name="adj1" fmla="val 48332"/>
            <a:gd name="adj2" fmla="val 100141"/>
            <a:gd name="adj3" fmla="val 68745"/>
            <a:gd name="adj4" fmla="val 146539"/>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2400"/>
            </a:lnSpc>
          </a:pPr>
          <a:r>
            <a:rPr kumimoji="1" lang="ja-JP" altLang="en-US" sz="1600" b="0">
              <a:solidFill>
                <a:schemeClr val="tx1"/>
              </a:solidFill>
              <a:latin typeface="ＭＳ Ｐゴシック" panose="020B0600070205080204" pitchFamily="50" charset="-128"/>
              <a:ea typeface="ＭＳ Ｐゴシック" panose="020B0600070205080204" pitchFamily="50" charset="-128"/>
            </a:rPr>
            <a:t>運賃など</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リース･レンタル品に関連する明細は</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r>
            <a:rPr kumimoji="1" lang="ja-JP" altLang="en-US" sz="1600" b="0">
              <a:solidFill>
                <a:schemeClr val="tx1"/>
              </a:solidFill>
              <a:latin typeface="ＭＳ Ｐゴシック" panose="020B0600070205080204" pitchFamily="50" charset="-128"/>
              <a:ea typeface="ＭＳ Ｐゴシック" panose="020B0600070205080204" pitchFamily="50" charset="-128"/>
            </a:rPr>
            <a:t>本体の明細の下段行に作成する</a:t>
          </a:r>
          <a:r>
            <a:rPr kumimoji="1" lang="en-US" altLang="ja-JP" sz="1600"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6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908050</xdr:colOff>
      <xdr:row>6</xdr:row>
      <xdr:rowOff>256268</xdr:rowOff>
    </xdr:from>
    <xdr:ext cx="3555093" cy="692690"/>
    <xdr:sp macro="" textlink="">
      <xdr:nvSpPr>
        <xdr:cNvPr id="7" name="吹き出し: 線 2">
          <a:extLst>
            <a:ext uri="{FF2B5EF4-FFF2-40B4-BE49-F238E27FC236}">
              <a16:creationId xmlns:a16="http://schemas.microsoft.com/office/drawing/2014/main" id="{00000000-0008-0000-2600-000007000000}"/>
            </a:ext>
          </a:extLst>
        </xdr:cNvPr>
        <xdr:cNvSpPr/>
      </xdr:nvSpPr>
      <xdr:spPr>
        <a:xfrm flipH="1">
          <a:off x="3155950" y="1551668"/>
          <a:ext cx="3555093" cy="692690"/>
        </a:xfrm>
        <a:prstGeom prst="borderCallout1">
          <a:avLst>
            <a:gd name="adj1" fmla="val 100796"/>
            <a:gd name="adj2" fmla="val 48029"/>
            <a:gd name="adj3" fmla="val 147064"/>
            <a:gd name="adj4" fmla="val 112224"/>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rPr>
            <a:t>[1436]</a:t>
          </a:r>
          <a:r>
            <a:rPr kumimoji="1" lang="ja-JP" altLang="en-US" sz="1200" b="0">
              <a:solidFill>
                <a:schemeClr val="tx1"/>
              </a:solidFill>
              <a:latin typeface="ＭＳ Ｐゴシック" panose="020B0600070205080204" pitchFamily="50" charset="-128"/>
              <a:ea typeface="ＭＳ Ｐゴシック" panose="020B0600070205080204" pitchFamily="50" charset="-128"/>
            </a:rPr>
            <a:t>管理番号</a:t>
          </a:r>
          <a:r>
            <a:rPr kumimoji="1" lang="en-US" altLang="ja-JP" sz="12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桁</a:t>
          </a:r>
          <a:r>
            <a:rPr kumimoji="1" lang="en-US" altLang="ja-JP" sz="1200" b="0">
              <a:solidFill>
                <a:schemeClr val="tx1"/>
              </a:solidFill>
              <a:latin typeface="ＭＳ Ｐゴシック" panose="020B0600070205080204" pitchFamily="50" charset="-128"/>
              <a:ea typeface="ＭＳ Ｐゴシック" panose="020B0600070205080204" pitchFamily="50" charset="-128"/>
            </a:rPr>
            <a:t>)､[</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入出庫区分名を新設</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[1437]</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入出庫</a:t>
          </a:r>
          <a:r>
            <a:rPr kumimoji="1" lang="ja-JP" altLang="ja-JP" sz="1200" b="0">
              <a:solidFill>
                <a:schemeClr val="tx1"/>
              </a:solidFill>
              <a:latin typeface="ＭＳ Ｐゴシック" panose="020B0600070205080204" pitchFamily="50" charset="-128"/>
              <a:ea typeface="ＭＳ Ｐゴシック" panose="020B0600070205080204" pitchFamily="50" charset="-128"/>
              <a:cs typeface="+mn-cs"/>
            </a:rPr>
            <a:t>区分</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名は</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任意に</a:t>
          </a:r>
          <a:r>
            <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文字入力</a:t>
          </a:r>
          <a:endParaRPr kumimoji="1" lang="en-US" altLang="ja-JP" sz="1200" b="0">
            <a:solidFill>
              <a:schemeClr val="tx1"/>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chemeClr val="tx1"/>
              </a:solidFill>
              <a:latin typeface="ＭＳ Ｐゴシック" panose="020B0600070205080204" pitchFamily="50" charset="-128"/>
              <a:ea typeface="ＭＳ Ｐゴシック" panose="020B0600070205080204" pitchFamily="50" charset="-128"/>
              <a:cs typeface="+mn-cs"/>
            </a:rPr>
            <a:t>           例：入庫、出庫、引取、納品、継続など</a:t>
          </a:r>
        </a:p>
      </xdr:txBody>
    </xdr:sp>
    <xdr:clientData/>
  </xdr:oneCellAnchor>
  <xdr:twoCellAnchor>
    <xdr:from>
      <xdr:col>5</xdr:col>
      <xdr:colOff>3047998</xdr:colOff>
      <xdr:row>21</xdr:row>
      <xdr:rowOff>222251</xdr:rowOff>
    </xdr:from>
    <xdr:to>
      <xdr:col>6</xdr:col>
      <xdr:colOff>2381250</xdr:colOff>
      <xdr:row>26</xdr:row>
      <xdr:rowOff>158750</xdr:rowOff>
    </xdr:to>
    <xdr:sp macro="" textlink="">
      <xdr:nvSpPr>
        <xdr:cNvPr id="8" name="吹き出し: 四角形 8">
          <a:extLst>
            <a:ext uri="{FF2B5EF4-FFF2-40B4-BE49-F238E27FC236}">
              <a16:creationId xmlns:a16="http://schemas.microsoft.com/office/drawing/2014/main" id="{00000000-0008-0000-2600-000008000000}"/>
            </a:ext>
          </a:extLst>
        </xdr:cNvPr>
        <xdr:cNvSpPr/>
      </xdr:nvSpPr>
      <xdr:spPr>
        <a:xfrm>
          <a:off x="6410323" y="5489576"/>
          <a:ext cx="2505077" cy="1127124"/>
        </a:xfrm>
        <a:prstGeom prst="wedgeRectCallout">
          <a:avLst>
            <a:gd name="adj1" fmla="val -147905"/>
            <a:gd name="adj2" fmla="val 73916"/>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小計ごとに消費税行を挿入する場合は、コメント行とする、合計行も同様</a:t>
          </a:r>
        </a:p>
      </xdr:txBody>
    </xdr:sp>
    <xdr:clientData/>
  </xdr:twoCellAnchor>
  <xdr:twoCellAnchor>
    <xdr:from>
      <xdr:col>4</xdr:col>
      <xdr:colOff>733676</xdr:colOff>
      <xdr:row>4</xdr:row>
      <xdr:rowOff>164999</xdr:rowOff>
    </xdr:from>
    <xdr:to>
      <xdr:col>5</xdr:col>
      <xdr:colOff>193891</xdr:colOff>
      <xdr:row>5</xdr:row>
      <xdr:rowOff>81641</xdr:rowOff>
    </xdr:to>
    <xdr:sp macro="" textlink="">
      <xdr:nvSpPr>
        <xdr:cNvPr id="9" name="テキスト ボックス 8">
          <a:extLst>
            <a:ext uri="{FF2B5EF4-FFF2-40B4-BE49-F238E27FC236}">
              <a16:creationId xmlns:a16="http://schemas.microsoft.com/office/drawing/2014/main" id="{00000000-0008-0000-2600-000009000000}"/>
            </a:ext>
          </a:extLst>
        </xdr:cNvPr>
        <xdr:cNvSpPr txBox="1"/>
      </xdr:nvSpPr>
      <xdr:spPr>
        <a:xfrm>
          <a:off x="2981576" y="869849"/>
          <a:ext cx="574640"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6</xdr:col>
      <xdr:colOff>1958922</xdr:colOff>
      <xdr:row>4</xdr:row>
      <xdr:rowOff>272143</xdr:rowOff>
    </xdr:from>
    <xdr:to>
      <xdr:col>6</xdr:col>
      <xdr:colOff>2534922</xdr:colOff>
      <xdr:row>5</xdr:row>
      <xdr:rowOff>188785</xdr:rowOff>
    </xdr:to>
    <xdr:sp macro="" textlink="">
      <xdr:nvSpPr>
        <xdr:cNvPr id="10" name="テキスト ボックス 9">
          <a:extLst>
            <a:ext uri="{FF2B5EF4-FFF2-40B4-BE49-F238E27FC236}">
              <a16:creationId xmlns:a16="http://schemas.microsoft.com/office/drawing/2014/main" id="{00000000-0008-0000-2600-00000A000000}"/>
            </a:ext>
          </a:extLst>
        </xdr:cNvPr>
        <xdr:cNvSpPr txBox="1"/>
      </xdr:nvSpPr>
      <xdr:spPr>
        <a:xfrm>
          <a:off x="8493072" y="976993"/>
          <a:ext cx="576000"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9</xdr:col>
      <xdr:colOff>504975</xdr:colOff>
      <xdr:row>5</xdr:row>
      <xdr:rowOff>26106</xdr:rowOff>
    </xdr:from>
    <xdr:to>
      <xdr:col>10</xdr:col>
      <xdr:colOff>155690</xdr:colOff>
      <xdr:row>5</xdr:row>
      <xdr:rowOff>242106</xdr:rowOff>
    </xdr:to>
    <xdr:sp macro="" textlink="">
      <xdr:nvSpPr>
        <xdr:cNvPr id="11" name="テキスト ボックス 10">
          <a:extLst>
            <a:ext uri="{FF2B5EF4-FFF2-40B4-BE49-F238E27FC236}">
              <a16:creationId xmlns:a16="http://schemas.microsoft.com/office/drawing/2014/main" id="{00000000-0008-0000-2600-00000B000000}"/>
            </a:ext>
          </a:extLst>
        </xdr:cNvPr>
        <xdr:cNvSpPr txBox="1"/>
      </xdr:nvSpPr>
      <xdr:spPr>
        <a:xfrm>
          <a:off x="11420625" y="1026231"/>
          <a:ext cx="57464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xdr:col>
      <xdr:colOff>167821</xdr:colOff>
      <xdr:row>5</xdr:row>
      <xdr:rowOff>9069</xdr:rowOff>
    </xdr:from>
    <xdr:to>
      <xdr:col>1</xdr:col>
      <xdr:colOff>743821</xdr:colOff>
      <xdr:row>5</xdr:row>
      <xdr:rowOff>225069</xdr:rowOff>
    </xdr:to>
    <xdr:sp macro="" textlink="">
      <xdr:nvSpPr>
        <xdr:cNvPr id="12" name="テキスト ボックス 11">
          <a:extLst>
            <a:ext uri="{FF2B5EF4-FFF2-40B4-BE49-F238E27FC236}">
              <a16:creationId xmlns:a16="http://schemas.microsoft.com/office/drawing/2014/main" id="{00000000-0008-0000-2600-00000C000000}"/>
            </a:ext>
          </a:extLst>
        </xdr:cNvPr>
        <xdr:cNvSpPr txBox="1"/>
      </xdr:nvSpPr>
      <xdr:spPr>
        <a:xfrm>
          <a:off x="167821" y="100919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16</xdr:col>
      <xdr:colOff>11206</xdr:colOff>
      <xdr:row>55</xdr:row>
      <xdr:rowOff>33618</xdr:rowOff>
    </xdr:from>
    <xdr:to>
      <xdr:col>19</xdr:col>
      <xdr:colOff>802821</xdr:colOff>
      <xdr:row>55</xdr:row>
      <xdr:rowOff>256456</xdr:rowOff>
    </xdr:to>
    <xdr:sp macro="" textlink="">
      <xdr:nvSpPr>
        <xdr:cNvPr id="13" name="吹き出し: 角を丸めた四角形 15">
          <a:extLst>
            <a:ext uri="{FF2B5EF4-FFF2-40B4-BE49-F238E27FC236}">
              <a16:creationId xmlns:a16="http://schemas.microsoft.com/office/drawing/2014/main" id="{00000000-0008-0000-2600-00000D000000}"/>
            </a:ext>
          </a:extLst>
        </xdr:cNvPr>
        <xdr:cNvSpPr/>
      </xdr:nvSpPr>
      <xdr:spPr bwMode="auto">
        <a:xfrm>
          <a:off x="17051431" y="13397193"/>
          <a:ext cx="2001290" cy="222838"/>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当内訳明細書は外税で作成</a:t>
          </a:r>
        </a:p>
      </xdr:txBody>
    </xdr:sp>
    <xdr:clientData/>
  </xdr:twoCellAnchor>
  <xdr:oneCellAnchor>
    <xdr:from>
      <xdr:col>28</xdr:col>
      <xdr:colOff>249553</xdr:colOff>
      <xdr:row>84</xdr:row>
      <xdr:rowOff>283506</xdr:rowOff>
    </xdr:from>
    <xdr:ext cx="2443255" cy="783619"/>
    <xdr:sp macro="" textlink="">
      <xdr:nvSpPr>
        <xdr:cNvPr id="14" name="吹き出し: 角を丸めた四角形 17">
          <a:extLst>
            <a:ext uri="{FF2B5EF4-FFF2-40B4-BE49-F238E27FC236}">
              <a16:creationId xmlns:a16="http://schemas.microsoft.com/office/drawing/2014/main" id="{00000000-0008-0000-2600-00000E000000}"/>
            </a:ext>
          </a:extLst>
        </xdr:cNvPr>
        <xdr:cNvSpPr/>
      </xdr:nvSpPr>
      <xdr:spPr bwMode="auto">
        <a:xfrm>
          <a:off x="27176728" y="22210056"/>
          <a:ext cx="2443255" cy="783619"/>
        </a:xfrm>
        <a:prstGeom prst="wedgeRoundRectCallout">
          <a:avLst>
            <a:gd name="adj1" fmla="val -51086"/>
            <a:gd name="adj2" fmla="val 7541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25</xdr:col>
      <xdr:colOff>393590</xdr:colOff>
      <xdr:row>85</xdr:row>
      <xdr:rowOff>10805</xdr:rowOff>
    </xdr:from>
    <xdr:ext cx="1971372" cy="783619"/>
    <xdr:sp macro="" textlink="">
      <xdr:nvSpPr>
        <xdr:cNvPr id="15" name="吹き出し: 角を丸めた四角形 18">
          <a:extLst>
            <a:ext uri="{FF2B5EF4-FFF2-40B4-BE49-F238E27FC236}">
              <a16:creationId xmlns:a16="http://schemas.microsoft.com/office/drawing/2014/main" id="{00000000-0008-0000-2600-00000F000000}"/>
            </a:ext>
          </a:extLst>
        </xdr:cNvPr>
        <xdr:cNvSpPr/>
      </xdr:nvSpPr>
      <xdr:spPr bwMode="auto">
        <a:xfrm>
          <a:off x="22967840" y="22232630"/>
          <a:ext cx="1971372" cy="783619"/>
        </a:xfrm>
        <a:prstGeom prst="wedgeRoundRectCallout">
          <a:avLst>
            <a:gd name="adj1" fmla="val 68105"/>
            <a:gd name="adj2" fmla="val 975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5</xdr:col>
      <xdr:colOff>2437121</xdr:colOff>
      <xdr:row>18</xdr:row>
      <xdr:rowOff>226464</xdr:rowOff>
    </xdr:from>
    <xdr:ext cx="1967005" cy="522413"/>
    <xdr:sp macro="" textlink="">
      <xdr:nvSpPr>
        <xdr:cNvPr id="16" name="吹き出し: 角を丸めた四角形 14">
          <a:extLst>
            <a:ext uri="{FF2B5EF4-FFF2-40B4-BE49-F238E27FC236}">
              <a16:creationId xmlns:a16="http://schemas.microsoft.com/office/drawing/2014/main" id="{00000000-0008-0000-2600-000010000000}"/>
            </a:ext>
          </a:extLst>
        </xdr:cNvPr>
        <xdr:cNvSpPr/>
      </xdr:nvSpPr>
      <xdr:spPr bwMode="auto">
        <a:xfrm>
          <a:off x="5799446" y="4779414"/>
          <a:ext cx="1967005" cy="522413"/>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oneCellAnchor>
    <xdr:from>
      <xdr:col>12</xdr:col>
      <xdr:colOff>1378680</xdr:colOff>
      <xdr:row>49</xdr:row>
      <xdr:rowOff>166644</xdr:rowOff>
    </xdr:from>
    <xdr:ext cx="2443255" cy="783619"/>
    <xdr:sp macro="" textlink="">
      <xdr:nvSpPr>
        <xdr:cNvPr id="17" name="吹き出し: 角を丸めた四角形 22">
          <a:extLst>
            <a:ext uri="{FF2B5EF4-FFF2-40B4-BE49-F238E27FC236}">
              <a16:creationId xmlns:a16="http://schemas.microsoft.com/office/drawing/2014/main" id="{00000000-0008-0000-2600-000011000000}"/>
            </a:ext>
          </a:extLst>
        </xdr:cNvPr>
        <xdr:cNvSpPr/>
      </xdr:nvSpPr>
      <xdr:spPr bwMode="auto">
        <a:xfrm>
          <a:off x="14551755" y="12101469"/>
          <a:ext cx="2443255" cy="783619"/>
        </a:xfrm>
        <a:prstGeom prst="wedgeRoundRectCallout">
          <a:avLst>
            <a:gd name="adj1" fmla="val -51086"/>
            <a:gd name="adj2" fmla="val 7541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8</xdr:col>
      <xdr:colOff>148661</xdr:colOff>
      <xdr:row>49</xdr:row>
      <xdr:rowOff>139937</xdr:rowOff>
    </xdr:from>
    <xdr:ext cx="1971372" cy="783619"/>
    <xdr:sp macro="" textlink="">
      <xdr:nvSpPr>
        <xdr:cNvPr id="18" name="吹き出し: 角を丸めた四角形 23">
          <a:extLst>
            <a:ext uri="{FF2B5EF4-FFF2-40B4-BE49-F238E27FC236}">
              <a16:creationId xmlns:a16="http://schemas.microsoft.com/office/drawing/2014/main" id="{00000000-0008-0000-2600-000012000000}"/>
            </a:ext>
          </a:extLst>
        </xdr:cNvPr>
        <xdr:cNvSpPr/>
      </xdr:nvSpPr>
      <xdr:spPr bwMode="auto">
        <a:xfrm>
          <a:off x="10254686" y="12074762"/>
          <a:ext cx="1971372" cy="783619"/>
        </a:xfrm>
        <a:prstGeom prst="wedgeRoundRectCallout">
          <a:avLst>
            <a:gd name="adj1" fmla="val 68105"/>
            <a:gd name="adj2" fmla="val 9754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12</xdr:col>
      <xdr:colOff>664597</xdr:colOff>
      <xdr:row>7</xdr:row>
      <xdr:rowOff>136070</xdr:rowOff>
    </xdr:from>
    <xdr:ext cx="904689" cy="268941"/>
    <xdr:sp macro="" textlink="">
      <xdr:nvSpPr>
        <xdr:cNvPr id="19" name="吹き出し: 角を丸めた四角形 13">
          <a:extLst>
            <a:ext uri="{FF2B5EF4-FFF2-40B4-BE49-F238E27FC236}">
              <a16:creationId xmlns:a16="http://schemas.microsoft.com/office/drawing/2014/main" id="{00000000-0008-0000-2600-000013000000}"/>
            </a:ext>
          </a:extLst>
        </xdr:cNvPr>
        <xdr:cNvSpPr/>
      </xdr:nvSpPr>
      <xdr:spPr bwMode="auto">
        <a:xfrm>
          <a:off x="13837672" y="1726745"/>
          <a:ext cx="904689" cy="268941"/>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xdr:col>
      <xdr:colOff>235857</xdr:colOff>
      <xdr:row>7</xdr:row>
      <xdr:rowOff>209574</xdr:rowOff>
    </xdr:from>
    <xdr:ext cx="3243729" cy="261206"/>
    <xdr:sp macro="" textlink="">
      <xdr:nvSpPr>
        <xdr:cNvPr id="20" name="吹き出し: 角を丸めた四角形 25">
          <a:extLst>
            <a:ext uri="{FF2B5EF4-FFF2-40B4-BE49-F238E27FC236}">
              <a16:creationId xmlns:a16="http://schemas.microsoft.com/office/drawing/2014/main" id="{00000000-0008-0000-2600-000014000000}"/>
            </a:ext>
          </a:extLst>
        </xdr:cNvPr>
        <xdr:cNvSpPr/>
      </xdr:nvSpPr>
      <xdr:spPr bwMode="auto">
        <a:xfrm>
          <a:off x="235857" y="1800249"/>
          <a:ext cx="3243729" cy="261206"/>
        </a:xfrm>
        <a:prstGeom prst="wedgeRoundRectCallout">
          <a:avLst>
            <a:gd name="adj1" fmla="val -17896"/>
            <a:gd name="adj2" fmla="val -12006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9</xdr:col>
      <xdr:colOff>434923</xdr:colOff>
      <xdr:row>6</xdr:row>
      <xdr:rowOff>72571</xdr:rowOff>
    </xdr:from>
    <xdr:to>
      <xdr:col>10</xdr:col>
      <xdr:colOff>85638</xdr:colOff>
      <xdr:row>6</xdr:row>
      <xdr:rowOff>288571</xdr:rowOff>
    </xdr:to>
    <xdr:sp macro="" textlink="">
      <xdr:nvSpPr>
        <xdr:cNvPr id="21" name="テキスト ボックス 20">
          <a:extLst>
            <a:ext uri="{FF2B5EF4-FFF2-40B4-BE49-F238E27FC236}">
              <a16:creationId xmlns:a16="http://schemas.microsoft.com/office/drawing/2014/main" id="{00000000-0008-0000-2600-000015000000}"/>
            </a:ext>
          </a:extLst>
        </xdr:cNvPr>
        <xdr:cNvSpPr txBox="1"/>
      </xdr:nvSpPr>
      <xdr:spPr>
        <a:xfrm>
          <a:off x="11350573" y="1367971"/>
          <a:ext cx="57464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3</xdr:col>
      <xdr:colOff>834571</xdr:colOff>
      <xdr:row>9</xdr:row>
      <xdr:rowOff>192315</xdr:rowOff>
    </xdr:from>
    <xdr:to>
      <xdr:col>4</xdr:col>
      <xdr:colOff>281178</xdr:colOff>
      <xdr:row>10</xdr:row>
      <xdr:rowOff>108958</xdr:rowOff>
    </xdr:to>
    <xdr:sp macro="" textlink="">
      <xdr:nvSpPr>
        <xdr:cNvPr id="22" name="テキスト ボックス 21">
          <a:extLst>
            <a:ext uri="{FF2B5EF4-FFF2-40B4-BE49-F238E27FC236}">
              <a16:creationId xmlns:a16="http://schemas.microsoft.com/office/drawing/2014/main" id="{00000000-0008-0000-2600-000016000000}"/>
            </a:ext>
          </a:extLst>
        </xdr:cNvPr>
        <xdr:cNvSpPr txBox="1"/>
      </xdr:nvSpPr>
      <xdr:spPr>
        <a:xfrm>
          <a:off x="1948996" y="2487840"/>
          <a:ext cx="580082" cy="21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X1437</a:t>
          </a:r>
          <a:endParaRPr kumimoji="1" lang="ja-JP" altLang="en-US" sz="1100">
            <a:solidFill>
              <a:srgbClr val="0070C0"/>
            </a:solidFill>
          </a:endParaRPr>
        </a:p>
      </xdr:txBody>
    </xdr:sp>
    <xdr:clientData/>
  </xdr:twoCellAnchor>
  <xdr:twoCellAnchor>
    <xdr:from>
      <xdr:col>3</xdr:col>
      <xdr:colOff>850899</xdr:colOff>
      <xdr:row>8</xdr:row>
      <xdr:rowOff>226787</xdr:rowOff>
    </xdr:from>
    <xdr:to>
      <xdr:col>4</xdr:col>
      <xdr:colOff>297506</xdr:colOff>
      <xdr:row>9</xdr:row>
      <xdr:rowOff>34573</xdr:rowOff>
    </xdr:to>
    <xdr:sp macro="" textlink="">
      <xdr:nvSpPr>
        <xdr:cNvPr id="23" name="テキスト ボックス 22">
          <a:extLst>
            <a:ext uri="{FF2B5EF4-FFF2-40B4-BE49-F238E27FC236}">
              <a16:creationId xmlns:a16="http://schemas.microsoft.com/office/drawing/2014/main" id="{00000000-0008-0000-2600-000017000000}"/>
            </a:ext>
          </a:extLst>
        </xdr:cNvPr>
        <xdr:cNvSpPr txBox="1"/>
      </xdr:nvSpPr>
      <xdr:spPr>
        <a:xfrm>
          <a:off x="1965324" y="2112737"/>
          <a:ext cx="580082"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X1436</a:t>
          </a:r>
          <a:endParaRPr kumimoji="1" lang="ja-JP" altLang="en-US" sz="1100">
            <a:solidFill>
              <a:srgbClr val="0070C0"/>
            </a:solidFill>
          </a:endParaRPr>
        </a:p>
      </xdr:txBody>
    </xdr:sp>
    <xdr:clientData/>
  </xdr:twoCellAnchor>
  <xdr:twoCellAnchor>
    <xdr:from>
      <xdr:col>5</xdr:col>
      <xdr:colOff>2050141</xdr:colOff>
      <xdr:row>8</xdr:row>
      <xdr:rowOff>370116</xdr:rowOff>
    </xdr:from>
    <xdr:to>
      <xdr:col>5</xdr:col>
      <xdr:colOff>2626141</xdr:colOff>
      <xdr:row>9</xdr:row>
      <xdr:rowOff>177902</xdr:rowOff>
    </xdr:to>
    <xdr:sp macro="" textlink="">
      <xdr:nvSpPr>
        <xdr:cNvPr id="24" name="テキスト ボックス 23">
          <a:extLst>
            <a:ext uri="{FF2B5EF4-FFF2-40B4-BE49-F238E27FC236}">
              <a16:creationId xmlns:a16="http://schemas.microsoft.com/office/drawing/2014/main" id="{00000000-0008-0000-2600-000018000000}"/>
            </a:ext>
          </a:extLst>
        </xdr:cNvPr>
        <xdr:cNvSpPr txBox="1"/>
      </xdr:nvSpPr>
      <xdr:spPr>
        <a:xfrm>
          <a:off x="5412466"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6</xdr:col>
      <xdr:colOff>1957614</xdr:colOff>
      <xdr:row>8</xdr:row>
      <xdr:rowOff>370116</xdr:rowOff>
    </xdr:from>
    <xdr:to>
      <xdr:col>6</xdr:col>
      <xdr:colOff>2533614</xdr:colOff>
      <xdr:row>9</xdr:row>
      <xdr:rowOff>177902</xdr:rowOff>
    </xdr:to>
    <xdr:sp macro="" textlink="">
      <xdr:nvSpPr>
        <xdr:cNvPr id="25" name="テキスト ボックス 24">
          <a:extLst>
            <a:ext uri="{FF2B5EF4-FFF2-40B4-BE49-F238E27FC236}">
              <a16:creationId xmlns:a16="http://schemas.microsoft.com/office/drawing/2014/main" id="{00000000-0008-0000-2600-000019000000}"/>
            </a:ext>
          </a:extLst>
        </xdr:cNvPr>
        <xdr:cNvSpPr txBox="1"/>
      </xdr:nvSpPr>
      <xdr:spPr>
        <a:xfrm>
          <a:off x="8491764"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261256</xdr:colOff>
      <xdr:row>8</xdr:row>
      <xdr:rowOff>370116</xdr:rowOff>
    </xdr:from>
    <xdr:to>
      <xdr:col>7</xdr:col>
      <xdr:colOff>837256</xdr:colOff>
      <xdr:row>9</xdr:row>
      <xdr:rowOff>177902</xdr:rowOff>
    </xdr:to>
    <xdr:sp macro="" textlink="">
      <xdr:nvSpPr>
        <xdr:cNvPr id="26" name="テキスト ボックス 25">
          <a:extLst>
            <a:ext uri="{FF2B5EF4-FFF2-40B4-BE49-F238E27FC236}">
              <a16:creationId xmlns:a16="http://schemas.microsoft.com/office/drawing/2014/main" id="{00000000-0008-0000-2600-00001A000000}"/>
            </a:ext>
          </a:extLst>
        </xdr:cNvPr>
        <xdr:cNvSpPr txBox="1"/>
      </xdr:nvSpPr>
      <xdr:spPr>
        <a:xfrm>
          <a:off x="9367156"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8</xdr:col>
      <xdr:colOff>88898</xdr:colOff>
      <xdr:row>8</xdr:row>
      <xdr:rowOff>370116</xdr:rowOff>
    </xdr:from>
    <xdr:to>
      <xdr:col>8</xdr:col>
      <xdr:colOff>664898</xdr:colOff>
      <xdr:row>9</xdr:row>
      <xdr:rowOff>177902</xdr:rowOff>
    </xdr:to>
    <xdr:sp macro="" textlink="">
      <xdr:nvSpPr>
        <xdr:cNvPr id="27" name="テキスト ボックス 26">
          <a:extLst>
            <a:ext uri="{FF2B5EF4-FFF2-40B4-BE49-F238E27FC236}">
              <a16:creationId xmlns:a16="http://schemas.microsoft.com/office/drawing/2014/main" id="{00000000-0008-0000-2600-00001B000000}"/>
            </a:ext>
          </a:extLst>
        </xdr:cNvPr>
        <xdr:cNvSpPr txBox="1"/>
      </xdr:nvSpPr>
      <xdr:spPr>
        <a:xfrm>
          <a:off x="10194923"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12</xdr:col>
      <xdr:colOff>535214</xdr:colOff>
      <xdr:row>8</xdr:row>
      <xdr:rowOff>370116</xdr:rowOff>
    </xdr:from>
    <xdr:to>
      <xdr:col>12</xdr:col>
      <xdr:colOff>1111214</xdr:colOff>
      <xdr:row>9</xdr:row>
      <xdr:rowOff>177902</xdr:rowOff>
    </xdr:to>
    <xdr:sp macro="" textlink="">
      <xdr:nvSpPr>
        <xdr:cNvPr id="28" name="テキスト ボックス 27">
          <a:extLst>
            <a:ext uri="{FF2B5EF4-FFF2-40B4-BE49-F238E27FC236}">
              <a16:creationId xmlns:a16="http://schemas.microsoft.com/office/drawing/2014/main" id="{00000000-0008-0000-2600-00001C000000}"/>
            </a:ext>
          </a:extLst>
        </xdr:cNvPr>
        <xdr:cNvSpPr txBox="1"/>
      </xdr:nvSpPr>
      <xdr:spPr>
        <a:xfrm>
          <a:off x="13708289"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X1251</a:t>
          </a:r>
          <a:endParaRPr kumimoji="1" lang="ja-JP" altLang="en-US" sz="1100">
            <a:solidFill>
              <a:srgbClr val="0070C0"/>
            </a:solidFill>
          </a:endParaRPr>
        </a:p>
      </xdr:txBody>
    </xdr:sp>
    <xdr:clientData/>
  </xdr:twoCellAnchor>
  <xdr:twoCellAnchor>
    <xdr:from>
      <xdr:col>14</xdr:col>
      <xdr:colOff>435428</xdr:colOff>
      <xdr:row>8</xdr:row>
      <xdr:rowOff>281215</xdr:rowOff>
    </xdr:from>
    <xdr:to>
      <xdr:col>15</xdr:col>
      <xdr:colOff>140571</xdr:colOff>
      <xdr:row>9</xdr:row>
      <xdr:rowOff>89001</xdr:rowOff>
    </xdr:to>
    <xdr:sp macro="" textlink="">
      <xdr:nvSpPr>
        <xdr:cNvPr id="29" name="テキスト ボックス 28">
          <a:extLst>
            <a:ext uri="{FF2B5EF4-FFF2-40B4-BE49-F238E27FC236}">
              <a16:creationId xmlns:a16="http://schemas.microsoft.com/office/drawing/2014/main" id="{00000000-0008-0000-2600-00001D000000}"/>
            </a:ext>
          </a:extLst>
        </xdr:cNvPr>
        <xdr:cNvSpPr txBox="1"/>
      </xdr:nvSpPr>
      <xdr:spPr>
        <a:xfrm>
          <a:off x="15856403" y="2167165"/>
          <a:ext cx="581443"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X1206</a:t>
          </a:r>
          <a:endParaRPr kumimoji="1" lang="ja-JP" altLang="en-US" sz="1100">
            <a:solidFill>
              <a:srgbClr val="0070C0"/>
            </a:solidFill>
          </a:endParaRPr>
        </a:p>
      </xdr:txBody>
    </xdr:sp>
    <xdr:clientData/>
  </xdr:twoCellAnchor>
  <xdr:twoCellAnchor>
    <xdr:from>
      <xdr:col>14</xdr:col>
      <xdr:colOff>451757</xdr:colOff>
      <xdr:row>9</xdr:row>
      <xdr:rowOff>188686</xdr:rowOff>
    </xdr:from>
    <xdr:to>
      <xdr:col>15</xdr:col>
      <xdr:colOff>156900</xdr:colOff>
      <xdr:row>10</xdr:row>
      <xdr:rowOff>105329</xdr:rowOff>
    </xdr:to>
    <xdr:sp macro="" textlink="">
      <xdr:nvSpPr>
        <xdr:cNvPr id="30" name="テキスト ボックス 29">
          <a:extLst>
            <a:ext uri="{FF2B5EF4-FFF2-40B4-BE49-F238E27FC236}">
              <a16:creationId xmlns:a16="http://schemas.microsoft.com/office/drawing/2014/main" id="{00000000-0008-0000-2600-00001E000000}"/>
            </a:ext>
          </a:extLst>
        </xdr:cNvPr>
        <xdr:cNvSpPr txBox="1"/>
      </xdr:nvSpPr>
      <xdr:spPr>
        <a:xfrm>
          <a:off x="15872732" y="2484211"/>
          <a:ext cx="581443" cy="21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X1207</a:t>
          </a:r>
          <a:endParaRPr kumimoji="1" lang="ja-JP" altLang="en-US" sz="1100">
            <a:solidFill>
              <a:srgbClr val="0070C0"/>
            </a:solidFill>
          </a:endParaRPr>
        </a:p>
      </xdr:txBody>
    </xdr:sp>
    <xdr:clientData/>
  </xdr:twoCellAnchor>
  <xdr:twoCellAnchor>
    <xdr:from>
      <xdr:col>15</xdr:col>
      <xdr:colOff>587828</xdr:colOff>
      <xdr:row>8</xdr:row>
      <xdr:rowOff>279401</xdr:rowOff>
    </xdr:from>
    <xdr:to>
      <xdr:col>17</xdr:col>
      <xdr:colOff>129685</xdr:colOff>
      <xdr:row>9</xdr:row>
      <xdr:rowOff>87187</xdr:rowOff>
    </xdr:to>
    <xdr:sp macro="" textlink="">
      <xdr:nvSpPr>
        <xdr:cNvPr id="31" name="テキスト ボックス 30">
          <a:extLst>
            <a:ext uri="{FF2B5EF4-FFF2-40B4-BE49-F238E27FC236}">
              <a16:creationId xmlns:a16="http://schemas.microsoft.com/office/drawing/2014/main" id="{00000000-0008-0000-2600-00001F000000}"/>
            </a:ext>
          </a:extLst>
        </xdr:cNvPr>
        <xdr:cNvSpPr txBox="1"/>
      </xdr:nvSpPr>
      <xdr:spPr>
        <a:xfrm>
          <a:off x="16885103" y="2165351"/>
          <a:ext cx="570557"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X1208</a:t>
          </a:r>
          <a:endParaRPr kumimoji="1" lang="ja-JP" altLang="en-US" sz="1100">
            <a:solidFill>
              <a:srgbClr val="0070C0"/>
            </a:solidFill>
          </a:endParaRPr>
        </a:p>
      </xdr:txBody>
    </xdr:sp>
    <xdr:clientData/>
  </xdr:twoCellAnchor>
  <xdr:twoCellAnchor>
    <xdr:from>
      <xdr:col>15</xdr:col>
      <xdr:colOff>604157</xdr:colOff>
      <xdr:row>9</xdr:row>
      <xdr:rowOff>186872</xdr:rowOff>
    </xdr:from>
    <xdr:to>
      <xdr:col>17</xdr:col>
      <xdr:colOff>146014</xdr:colOff>
      <xdr:row>10</xdr:row>
      <xdr:rowOff>103515</xdr:rowOff>
    </xdr:to>
    <xdr:sp macro="" textlink="">
      <xdr:nvSpPr>
        <xdr:cNvPr id="33" name="テキスト ボックス 32">
          <a:extLst>
            <a:ext uri="{FF2B5EF4-FFF2-40B4-BE49-F238E27FC236}">
              <a16:creationId xmlns:a16="http://schemas.microsoft.com/office/drawing/2014/main" id="{00000000-0008-0000-2600-000021000000}"/>
            </a:ext>
          </a:extLst>
        </xdr:cNvPr>
        <xdr:cNvSpPr txBox="1"/>
      </xdr:nvSpPr>
      <xdr:spPr>
        <a:xfrm>
          <a:off x="16901432" y="2482397"/>
          <a:ext cx="570557" cy="21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X1216</a:t>
          </a:r>
          <a:endParaRPr kumimoji="1" lang="ja-JP" altLang="en-US" sz="1100">
            <a:solidFill>
              <a:srgbClr val="0070C0"/>
            </a:solidFill>
          </a:endParaRPr>
        </a:p>
      </xdr:txBody>
    </xdr:sp>
    <xdr:clientData/>
  </xdr:twoCellAnchor>
  <xdr:twoCellAnchor>
    <xdr:from>
      <xdr:col>1</xdr:col>
      <xdr:colOff>163285</xdr:colOff>
      <xdr:row>6</xdr:row>
      <xdr:rowOff>77107</xdr:rowOff>
    </xdr:from>
    <xdr:to>
      <xdr:col>1</xdr:col>
      <xdr:colOff>739285</xdr:colOff>
      <xdr:row>6</xdr:row>
      <xdr:rowOff>293107</xdr:rowOff>
    </xdr:to>
    <xdr:sp macro="" textlink="">
      <xdr:nvSpPr>
        <xdr:cNvPr id="34" name="テキスト ボックス 33">
          <a:extLst>
            <a:ext uri="{FF2B5EF4-FFF2-40B4-BE49-F238E27FC236}">
              <a16:creationId xmlns:a16="http://schemas.microsoft.com/office/drawing/2014/main" id="{00000000-0008-0000-2600-000022000000}"/>
            </a:ext>
          </a:extLst>
        </xdr:cNvPr>
        <xdr:cNvSpPr txBox="1"/>
      </xdr:nvSpPr>
      <xdr:spPr>
        <a:xfrm>
          <a:off x="163285" y="137250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19</xdr:col>
      <xdr:colOff>698622</xdr:colOff>
      <xdr:row>8</xdr:row>
      <xdr:rowOff>290285</xdr:rowOff>
    </xdr:from>
    <xdr:to>
      <xdr:col>20</xdr:col>
      <xdr:colOff>417372</xdr:colOff>
      <xdr:row>9</xdr:row>
      <xdr:rowOff>98071</xdr:rowOff>
    </xdr:to>
    <xdr:sp macro="" textlink="">
      <xdr:nvSpPr>
        <xdr:cNvPr id="35" name="テキスト ボックス 34">
          <a:extLst>
            <a:ext uri="{FF2B5EF4-FFF2-40B4-BE49-F238E27FC236}">
              <a16:creationId xmlns:a16="http://schemas.microsoft.com/office/drawing/2014/main" id="{00000000-0008-0000-2600-000023000000}"/>
            </a:ext>
          </a:extLst>
        </xdr:cNvPr>
        <xdr:cNvSpPr txBox="1"/>
      </xdr:nvSpPr>
      <xdr:spPr>
        <a:xfrm>
          <a:off x="18948522" y="2176235"/>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X1221</a:t>
          </a:r>
          <a:endParaRPr kumimoji="1" lang="ja-JP" altLang="en-US" sz="1100">
            <a:solidFill>
              <a:srgbClr val="0070C0"/>
            </a:solidFill>
          </a:endParaRPr>
        </a:p>
      </xdr:txBody>
    </xdr:sp>
    <xdr:clientData/>
  </xdr:twoCellAnchor>
  <xdr:twoCellAnchor>
    <xdr:from>
      <xdr:col>19</xdr:col>
      <xdr:colOff>662215</xdr:colOff>
      <xdr:row>9</xdr:row>
      <xdr:rowOff>205204</xdr:rowOff>
    </xdr:from>
    <xdr:to>
      <xdr:col>20</xdr:col>
      <xdr:colOff>380965</xdr:colOff>
      <xdr:row>10</xdr:row>
      <xdr:rowOff>121847</xdr:rowOff>
    </xdr:to>
    <xdr:sp macro="" textlink="">
      <xdr:nvSpPr>
        <xdr:cNvPr id="36" name="テキスト ボックス 35">
          <a:extLst>
            <a:ext uri="{FF2B5EF4-FFF2-40B4-BE49-F238E27FC236}">
              <a16:creationId xmlns:a16="http://schemas.microsoft.com/office/drawing/2014/main" id="{00000000-0008-0000-2600-000024000000}"/>
            </a:ext>
          </a:extLst>
        </xdr:cNvPr>
        <xdr:cNvSpPr txBox="1"/>
      </xdr:nvSpPr>
      <xdr:spPr>
        <a:xfrm>
          <a:off x="18912115" y="2500729"/>
          <a:ext cx="576000" cy="21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X1376</a:t>
          </a:r>
        </a:p>
      </xdr:txBody>
    </xdr:sp>
    <xdr:clientData/>
  </xdr:twoCellAnchor>
  <xdr:twoCellAnchor>
    <xdr:from>
      <xdr:col>4</xdr:col>
      <xdr:colOff>762001</xdr:colOff>
      <xdr:row>10</xdr:row>
      <xdr:rowOff>38099</xdr:rowOff>
    </xdr:from>
    <xdr:to>
      <xdr:col>5</xdr:col>
      <xdr:colOff>222216</xdr:colOff>
      <xdr:row>10</xdr:row>
      <xdr:rowOff>254099</xdr:rowOff>
    </xdr:to>
    <xdr:sp macro="" textlink="">
      <xdr:nvSpPr>
        <xdr:cNvPr id="37" name="テキスト ボックス 36">
          <a:extLst>
            <a:ext uri="{FF2B5EF4-FFF2-40B4-BE49-F238E27FC236}">
              <a16:creationId xmlns:a16="http://schemas.microsoft.com/office/drawing/2014/main" id="{00000000-0008-0000-2600-000025000000}"/>
            </a:ext>
          </a:extLst>
        </xdr:cNvPr>
        <xdr:cNvSpPr txBox="1"/>
      </xdr:nvSpPr>
      <xdr:spPr>
        <a:xfrm>
          <a:off x="3009901" y="2628899"/>
          <a:ext cx="57464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X1204</a:t>
          </a:r>
          <a:endParaRPr kumimoji="1" lang="ja-JP" altLang="en-US" sz="1100">
            <a:solidFill>
              <a:srgbClr val="0070C0"/>
            </a:solidFill>
          </a:endParaRPr>
        </a:p>
      </xdr:txBody>
    </xdr:sp>
    <xdr:clientData/>
  </xdr:twoCellAnchor>
  <xdr:twoCellAnchor>
    <xdr:from>
      <xdr:col>4</xdr:col>
      <xdr:colOff>778329</xdr:colOff>
      <xdr:row>8</xdr:row>
      <xdr:rowOff>362856</xdr:rowOff>
    </xdr:from>
    <xdr:to>
      <xdr:col>5</xdr:col>
      <xdr:colOff>238544</xdr:colOff>
      <xdr:row>9</xdr:row>
      <xdr:rowOff>170642</xdr:rowOff>
    </xdr:to>
    <xdr:sp macro="" textlink="">
      <xdr:nvSpPr>
        <xdr:cNvPr id="38" name="テキスト ボックス 37">
          <a:extLst>
            <a:ext uri="{FF2B5EF4-FFF2-40B4-BE49-F238E27FC236}">
              <a16:creationId xmlns:a16="http://schemas.microsoft.com/office/drawing/2014/main" id="{00000000-0008-0000-2600-000026000000}"/>
            </a:ext>
          </a:extLst>
        </xdr:cNvPr>
        <xdr:cNvSpPr txBox="1"/>
      </xdr:nvSpPr>
      <xdr:spPr>
        <a:xfrm>
          <a:off x="3026229" y="2248806"/>
          <a:ext cx="57464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X1205</a:t>
          </a:r>
          <a:endParaRPr kumimoji="1" lang="ja-JP" altLang="en-US" sz="1100">
            <a:solidFill>
              <a:srgbClr val="0070C0"/>
            </a:solidFill>
          </a:endParaRPr>
        </a:p>
      </xdr:txBody>
    </xdr:sp>
    <xdr:clientData/>
  </xdr:twoCellAnchor>
  <xdr:twoCellAnchor>
    <xdr:from>
      <xdr:col>11</xdr:col>
      <xdr:colOff>306294</xdr:colOff>
      <xdr:row>8</xdr:row>
      <xdr:rowOff>370116</xdr:rowOff>
    </xdr:from>
    <xdr:to>
      <xdr:col>11</xdr:col>
      <xdr:colOff>882294</xdr:colOff>
      <xdr:row>9</xdr:row>
      <xdr:rowOff>177902</xdr:rowOff>
    </xdr:to>
    <xdr:sp macro="" textlink="">
      <xdr:nvSpPr>
        <xdr:cNvPr id="39" name="テキスト ボックス 38">
          <a:extLst>
            <a:ext uri="{FF2B5EF4-FFF2-40B4-BE49-F238E27FC236}">
              <a16:creationId xmlns:a16="http://schemas.microsoft.com/office/drawing/2014/main" id="{00000000-0008-0000-2600-000027000000}"/>
            </a:ext>
          </a:extLst>
        </xdr:cNvPr>
        <xdr:cNvSpPr txBox="1"/>
      </xdr:nvSpPr>
      <xdr:spPr>
        <a:xfrm>
          <a:off x="12383994"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9</xdr:col>
      <xdr:colOff>344714</xdr:colOff>
      <xdr:row>8</xdr:row>
      <xdr:rowOff>370116</xdr:rowOff>
    </xdr:from>
    <xdr:to>
      <xdr:col>9</xdr:col>
      <xdr:colOff>920714</xdr:colOff>
      <xdr:row>9</xdr:row>
      <xdr:rowOff>177902</xdr:rowOff>
    </xdr:to>
    <xdr:sp macro="" textlink="">
      <xdr:nvSpPr>
        <xdr:cNvPr id="40" name="テキスト ボックス 39">
          <a:extLst>
            <a:ext uri="{FF2B5EF4-FFF2-40B4-BE49-F238E27FC236}">
              <a16:creationId xmlns:a16="http://schemas.microsoft.com/office/drawing/2014/main" id="{00000000-0008-0000-2600-000028000000}"/>
            </a:ext>
          </a:extLst>
        </xdr:cNvPr>
        <xdr:cNvSpPr txBox="1"/>
      </xdr:nvSpPr>
      <xdr:spPr>
        <a:xfrm>
          <a:off x="11260364" y="2256066"/>
          <a:ext cx="576000" cy="217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X1375</a:t>
          </a:r>
          <a:endParaRPr kumimoji="1" lang="ja-JP" altLang="en-US" sz="1100">
            <a:solidFill>
              <a:srgbClr val="0070C0"/>
            </a:solidFill>
          </a:endParaRPr>
        </a:p>
      </xdr:txBody>
    </xdr:sp>
    <xdr:clientData/>
  </xdr:twoCellAnchor>
  <xdr:twoCellAnchor>
    <xdr:from>
      <xdr:col>5</xdr:col>
      <xdr:colOff>2639785</xdr:colOff>
      <xdr:row>4</xdr:row>
      <xdr:rowOff>217715</xdr:rowOff>
    </xdr:from>
    <xdr:to>
      <xdr:col>6</xdr:col>
      <xdr:colOff>45320</xdr:colOff>
      <xdr:row>5</xdr:row>
      <xdr:rowOff>134357</xdr:rowOff>
    </xdr:to>
    <xdr:sp macro="" textlink="">
      <xdr:nvSpPr>
        <xdr:cNvPr id="41" name="テキスト ボックス 40">
          <a:extLst>
            <a:ext uri="{FF2B5EF4-FFF2-40B4-BE49-F238E27FC236}">
              <a16:creationId xmlns:a16="http://schemas.microsoft.com/office/drawing/2014/main" id="{00000000-0008-0000-2600-000029000000}"/>
            </a:ext>
          </a:extLst>
        </xdr:cNvPr>
        <xdr:cNvSpPr txBox="1"/>
      </xdr:nvSpPr>
      <xdr:spPr>
        <a:xfrm>
          <a:off x="6002110" y="922565"/>
          <a:ext cx="577360" cy="211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6</xdr:col>
      <xdr:colOff>1965726</xdr:colOff>
      <xdr:row>5</xdr:row>
      <xdr:rowOff>289862</xdr:rowOff>
    </xdr:from>
    <xdr:to>
      <xdr:col>6</xdr:col>
      <xdr:colOff>2541726</xdr:colOff>
      <xdr:row>6</xdr:row>
      <xdr:rowOff>206505</xdr:rowOff>
    </xdr:to>
    <xdr:sp macro="" textlink="">
      <xdr:nvSpPr>
        <xdr:cNvPr id="42" name="テキスト ボックス 41">
          <a:extLst>
            <a:ext uri="{FF2B5EF4-FFF2-40B4-BE49-F238E27FC236}">
              <a16:creationId xmlns:a16="http://schemas.microsoft.com/office/drawing/2014/main" id="{00000000-0008-0000-2600-00002A000000}"/>
            </a:ext>
          </a:extLst>
        </xdr:cNvPr>
        <xdr:cNvSpPr txBox="1"/>
      </xdr:nvSpPr>
      <xdr:spPr>
        <a:xfrm>
          <a:off x="8499876" y="1289987"/>
          <a:ext cx="576000" cy="21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oneCellAnchor>
    <xdr:from>
      <xdr:col>5</xdr:col>
      <xdr:colOff>2766785</xdr:colOff>
      <xdr:row>12</xdr:row>
      <xdr:rowOff>18143</xdr:rowOff>
    </xdr:from>
    <xdr:ext cx="3707625" cy="1493166"/>
    <xdr:sp macro="" textlink="">
      <xdr:nvSpPr>
        <xdr:cNvPr id="43" name="吹き出し: 線 2">
          <a:extLst>
            <a:ext uri="{FF2B5EF4-FFF2-40B4-BE49-F238E27FC236}">
              <a16:creationId xmlns:a16="http://schemas.microsoft.com/office/drawing/2014/main" id="{00000000-0008-0000-2600-00002B000000}"/>
            </a:ext>
          </a:extLst>
        </xdr:cNvPr>
        <xdr:cNvSpPr/>
      </xdr:nvSpPr>
      <xdr:spPr>
        <a:xfrm flipH="1">
          <a:off x="6129110" y="3142343"/>
          <a:ext cx="3707625" cy="1493166"/>
        </a:xfrm>
        <a:prstGeom prst="borderCallout1">
          <a:avLst>
            <a:gd name="adj1" fmla="val 51186"/>
            <a:gd name="adj2" fmla="val 99991"/>
            <a:gd name="adj3" fmla="val -18839"/>
            <a:gd name="adj4" fmla="val 175670"/>
          </a:avLst>
        </a:prstGeom>
        <a:solidFill>
          <a:srgbClr val="FFFF00"/>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本帳票は請求書のため、受注者の納品番号（［</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1204</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］）、受注者の納品年月日（［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1205</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］）を示している。</a:t>
          </a:r>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本帳票に対応する注文書の場合は、</a:t>
          </a:r>
          <a:endPar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納品番号⇒［</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1377</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］明細別参照帳票</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No.2</a:t>
          </a: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納品年月日⇒［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1378</a:t>
          </a:r>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］明細別参照帳票年月日</a:t>
          </a:r>
          <a:r>
            <a:rPr kumimoji="1" lang="en-US" altLang="ja-JP" sz="1200" b="0">
              <a:solidFill>
                <a:srgbClr val="FF0000"/>
              </a:solidFill>
              <a:latin typeface="ＭＳ Ｐゴシック" panose="020B0600070205080204" pitchFamily="50" charset="-128"/>
              <a:ea typeface="ＭＳ Ｐゴシック" panose="020B0600070205080204" pitchFamily="50" charset="-128"/>
              <a:cs typeface="+mn-cs"/>
            </a:rPr>
            <a:t>No.2</a:t>
          </a: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cs typeface="+mn-cs"/>
            </a:rPr>
            <a:t>を記載することとなる。</a:t>
          </a:r>
        </a:p>
      </xdr:txBody>
    </xdr:sp>
    <xdr:clientData/>
  </xdr:oneCellAnchor>
  <xdr:twoCellAnchor>
    <xdr:from>
      <xdr:col>17</xdr:col>
      <xdr:colOff>390071</xdr:colOff>
      <xdr:row>8</xdr:row>
      <xdr:rowOff>317501</xdr:rowOff>
    </xdr:from>
    <xdr:to>
      <xdr:col>19</xdr:col>
      <xdr:colOff>73611</xdr:colOff>
      <xdr:row>9</xdr:row>
      <xdr:rowOff>161286</xdr:rowOff>
    </xdr:to>
    <xdr:sp macro="" textlink="">
      <xdr:nvSpPr>
        <xdr:cNvPr id="44" name="テキスト ボックス 43">
          <a:extLst>
            <a:ext uri="{FF2B5EF4-FFF2-40B4-BE49-F238E27FC236}">
              <a16:creationId xmlns:a16="http://schemas.microsoft.com/office/drawing/2014/main" id="{00000000-0008-0000-2600-00002C000000}"/>
            </a:ext>
          </a:extLst>
        </xdr:cNvPr>
        <xdr:cNvSpPr txBox="1"/>
      </xdr:nvSpPr>
      <xdr:spPr>
        <a:xfrm>
          <a:off x="17716500" y="2186215"/>
          <a:ext cx="608825" cy="2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X1209</a:t>
          </a:r>
          <a:endParaRPr kumimoji="1" lang="ja-JP" altLang="en-US" sz="1100">
            <a:solidFill>
              <a:srgbClr val="0070C0"/>
            </a:solidFill>
          </a:endParaRPr>
        </a:p>
      </xdr:txBody>
    </xdr:sp>
    <xdr:clientData/>
  </xdr:twoCellAnchor>
  <xdr:twoCellAnchor>
    <xdr:from>
      <xdr:col>17</xdr:col>
      <xdr:colOff>391007</xdr:colOff>
      <xdr:row>10</xdr:row>
      <xdr:rowOff>85726</xdr:rowOff>
    </xdr:from>
    <xdr:to>
      <xdr:col>19</xdr:col>
      <xdr:colOff>36866</xdr:colOff>
      <xdr:row>11</xdr:row>
      <xdr:rowOff>53087</xdr:rowOff>
    </xdr:to>
    <xdr:sp macro="" textlink="">
      <xdr:nvSpPr>
        <xdr:cNvPr id="45" name="テキスト ボックス 44">
          <a:extLst>
            <a:ext uri="{FF2B5EF4-FFF2-40B4-BE49-F238E27FC236}">
              <a16:creationId xmlns:a16="http://schemas.microsoft.com/office/drawing/2014/main" id="{00000000-0008-0000-2600-00002D000000}"/>
            </a:ext>
          </a:extLst>
        </xdr:cNvPr>
        <xdr:cNvSpPr txBox="1"/>
      </xdr:nvSpPr>
      <xdr:spPr>
        <a:xfrm>
          <a:off x="17717436" y="2652940"/>
          <a:ext cx="571144" cy="257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X1217</a:t>
          </a:r>
          <a:endParaRPr kumimoji="1" lang="ja-JP" altLang="en-US" sz="1100">
            <a:solidFill>
              <a:srgbClr val="0070C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14</xdr:col>
      <xdr:colOff>50800</xdr:colOff>
      <xdr:row>17</xdr:row>
      <xdr:rowOff>196850</xdr:rowOff>
    </xdr:from>
    <xdr:to>
      <xdr:col>15</xdr:col>
      <xdr:colOff>31750</xdr:colOff>
      <xdr:row>24</xdr:row>
      <xdr:rowOff>0</xdr:rowOff>
    </xdr:to>
    <xdr:sp macro="" textlink="">
      <xdr:nvSpPr>
        <xdr:cNvPr id="2" name="四角形: 角を丸くする 9">
          <a:extLst>
            <a:ext uri="{FF2B5EF4-FFF2-40B4-BE49-F238E27FC236}">
              <a16:creationId xmlns:a16="http://schemas.microsoft.com/office/drawing/2014/main" id="{00000000-0008-0000-2900-000002000000}"/>
            </a:ext>
          </a:extLst>
        </xdr:cNvPr>
        <xdr:cNvSpPr/>
      </xdr:nvSpPr>
      <xdr:spPr>
        <a:xfrm>
          <a:off x="10642600" y="3816350"/>
          <a:ext cx="1590675" cy="13081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solidFill>
              <a:sysClr val="windowText" lastClr="000000"/>
            </a:solidFill>
          </a:endParaRPr>
        </a:p>
      </xdr:txBody>
    </xdr:sp>
    <xdr:clientData/>
  </xdr:twoCellAnchor>
  <xdr:twoCellAnchor>
    <xdr:from>
      <xdr:col>13</xdr:col>
      <xdr:colOff>22412</xdr:colOff>
      <xdr:row>17</xdr:row>
      <xdr:rowOff>184150</xdr:rowOff>
    </xdr:from>
    <xdr:to>
      <xdr:col>14</xdr:col>
      <xdr:colOff>6350</xdr:colOff>
      <xdr:row>24</xdr:row>
      <xdr:rowOff>19050</xdr:rowOff>
    </xdr:to>
    <xdr:sp macro="" textlink="">
      <xdr:nvSpPr>
        <xdr:cNvPr id="3" name="四角形: 角を丸くする 10">
          <a:extLst>
            <a:ext uri="{FF2B5EF4-FFF2-40B4-BE49-F238E27FC236}">
              <a16:creationId xmlns:a16="http://schemas.microsoft.com/office/drawing/2014/main" id="{00000000-0008-0000-2900-000003000000}"/>
            </a:ext>
          </a:extLst>
        </xdr:cNvPr>
        <xdr:cNvSpPr/>
      </xdr:nvSpPr>
      <xdr:spPr>
        <a:xfrm>
          <a:off x="11049000" y="4061385"/>
          <a:ext cx="1351056" cy="13589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solidFill>
              <a:sysClr val="windowText" lastClr="000000"/>
            </a:solidFill>
          </a:endParaRPr>
        </a:p>
      </xdr:txBody>
    </xdr:sp>
    <xdr:clientData/>
  </xdr:twoCellAnchor>
  <xdr:oneCellAnchor>
    <xdr:from>
      <xdr:col>9</xdr:col>
      <xdr:colOff>398182</xdr:colOff>
      <xdr:row>17</xdr:row>
      <xdr:rowOff>63255</xdr:rowOff>
    </xdr:from>
    <xdr:ext cx="1702546" cy="783619"/>
    <xdr:sp macro="" textlink="">
      <xdr:nvSpPr>
        <xdr:cNvPr id="4" name="吹き出し: 角を丸めた四角形 14">
          <a:extLst>
            <a:ext uri="{FF2B5EF4-FFF2-40B4-BE49-F238E27FC236}">
              <a16:creationId xmlns:a16="http://schemas.microsoft.com/office/drawing/2014/main" id="{00000000-0008-0000-2900-000004000000}"/>
            </a:ext>
          </a:extLst>
        </xdr:cNvPr>
        <xdr:cNvSpPr/>
      </xdr:nvSpPr>
      <xdr:spPr bwMode="auto">
        <a:xfrm>
          <a:off x="5795682" y="4009326"/>
          <a:ext cx="1702546" cy="783619"/>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r>
            <a:rPr lang="en-US" altLang="ja-JP" sz="1100">
              <a:solidFill>
                <a:srgbClr val="FF0000"/>
              </a:solidFill>
              <a:effectLst/>
              <a:latin typeface="+mn-lt"/>
              <a:ea typeface="+mn-ea"/>
              <a:cs typeface="+mn-cs"/>
            </a:rPr>
            <a:t> </a:t>
          </a:r>
          <a:endParaRPr lang="ja-JP" altLang="ja-JP" sz="1100">
            <a:solidFill>
              <a:srgbClr val="FF0000"/>
            </a:solidFill>
            <a:effectLst/>
            <a:latin typeface="+mn-lt"/>
            <a:ea typeface="+mn-ea"/>
            <a:cs typeface="+mn-cs"/>
          </a:endParaRPr>
        </a:p>
      </xdr:txBody>
    </xdr:sp>
    <xdr:clientData/>
  </xdr:oneCellAnchor>
  <xdr:oneCellAnchor>
    <xdr:from>
      <xdr:col>11</xdr:col>
      <xdr:colOff>544766</xdr:colOff>
      <xdr:row>27</xdr:row>
      <xdr:rowOff>164857</xdr:rowOff>
    </xdr:from>
    <xdr:ext cx="3362032" cy="522413"/>
    <xdr:sp macro="" textlink="">
      <xdr:nvSpPr>
        <xdr:cNvPr id="5" name="吹き出し: 角を丸めた四角形 15">
          <a:extLst>
            <a:ext uri="{FF2B5EF4-FFF2-40B4-BE49-F238E27FC236}">
              <a16:creationId xmlns:a16="http://schemas.microsoft.com/office/drawing/2014/main" id="{00000000-0008-0000-2900-000005000000}"/>
            </a:ext>
          </a:extLst>
        </xdr:cNvPr>
        <xdr:cNvSpPr/>
      </xdr:nvSpPr>
      <xdr:spPr bwMode="auto">
        <a:xfrm>
          <a:off x="8382480" y="6333428"/>
          <a:ext cx="3362032" cy="522413"/>
        </a:xfrm>
        <a:prstGeom prst="wedgeRoundRectCallout">
          <a:avLst>
            <a:gd name="adj1" fmla="val 31245"/>
            <a:gd name="adj2" fmla="val -1251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14</xdr:col>
      <xdr:colOff>6618</xdr:colOff>
      <xdr:row>25</xdr:row>
      <xdr:rowOff>201833</xdr:rowOff>
    </xdr:from>
    <xdr:ext cx="1961882" cy="783619"/>
    <xdr:sp macro="" textlink="">
      <xdr:nvSpPr>
        <xdr:cNvPr id="6" name="吹き出し: 角を丸めた四角形 16">
          <a:extLst>
            <a:ext uri="{FF2B5EF4-FFF2-40B4-BE49-F238E27FC236}">
              <a16:creationId xmlns:a16="http://schemas.microsoft.com/office/drawing/2014/main" id="{00000000-0008-0000-2900-000006000000}"/>
            </a:ext>
          </a:extLst>
        </xdr:cNvPr>
        <xdr:cNvSpPr/>
      </xdr:nvSpPr>
      <xdr:spPr bwMode="auto">
        <a:xfrm>
          <a:off x="12011853" y="5894421"/>
          <a:ext cx="1961882" cy="783619"/>
        </a:xfrm>
        <a:prstGeom prst="wedgeRoundRectCallout">
          <a:avLst>
            <a:gd name="adj1" fmla="val 13173"/>
            <a:gd name="adj2" fmla="val -9101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9</xdr:col>
      <xdr:colOff>851932</xdr:colOff>
      <xdr:row>26</xdr:row>
      <xdr:rowOff>115021</xdr:rowOff>
    </xdr:from>
    <xdr:ext cx="1718929" cy="1044825"/>
    <xdr:sp macro="" textlink="">
      <xdr:nvSpPr>
        <xdr:cNvPr id="7" name="吹き出し: 角を丸めた四角形 15">
          <a:extLst>
            <a:ext uri="{FF2B5EF4-FFF2-40B4-BE49-F238E27FC236}">
              <a16:creationId xmlns:a16="http://schemas.microsoft.com/office/drawing/2014/main" id="{00000000-0008-0000-2900-000007000000}"/>
            </a:ext>
          </a:extLst>
        </xdr:cNvPr>
        <xdr:cNvSpPr/>
      </xdr:nvSpPr>
      <xdr:spPr bwMode="auto">
        <a:xfrm>
          <a:off x="6249432" y="6056807"/>
          <a:ext cx="1718929" cy="1044825"/>
        </a:xfrm>
        <a:prstGeom prst="wedgeRoundRectCallout">
          <a:avLst>
            <a:gd name="adj1" fmla="val 55540"/>
            <a:gd name="adj2" fmla="val -1292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15</xdr:col>
      <xdr:colOff>28762</xdr:colOff>
      <xdr:row>8</xdr:row>
      <xdr:rowOff>89272</xdr:rowOff>
    </xdr:from>
    <xdr:ext cx="908424" cy="266273"/>
    <xdr:sp macro="" textlink="">
      <xdr:nvSpPr>
        <xdr:cNvPr id="8" name="吹き出し: 角を丸めた四角形 13">
          <a:extLst>
            <a:ext uri="{FF2B5EF4-FFF2-40B4-BE49-F238E27FC236}">
              <a16:creationId xmlns:a16="http://schemas.microsoft.com/office/drawing/2014/main" id="{00000000-0008-0000-2900-000008000000}"/>
            </a:ext>
          </a:extLst>
        </xdr:cNvPr>
        <xdr:cNvSpPr/>
      </xdr:nvSpPr>
      <xdr:spPr bwMode="auto">
        <a:xfrm>
          <a:off x="12230287" y="2032372"/>
          <a:ext cx="908424" cy="258109"/>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13</xdr:col>
      <xdr:colOff>134471</xdr:colOff>
      <xdr:row>8</xdr:row>
      <xdr:rowOff>20100</xdr:rowOff>
    </xdr:from>
    <xdr:ext cx="1934241" cy="522413"/>
    <xdr:sp macro="" textlink="">
      <xdr:nvSpPr>
        <xdr:cNvPr id="9" name="吹き出し: 角を丸めた四角形 12">
          <a:extLst>
            <a:ext uri="{FF2B5EF4-FFF2-40B4-BE49-F238E27FC236}">
              <a16:creationId xmlns:a16="http://schemas.microsoft.com/office/drawing/2014/main" id="{00000000-0008-0000-2900-000009000000}"/>
            </a:ext>
          </a:extLst>
        </xdr:cNvPr>
        <xdr:cNvSpPr/>
      </xdr:nvSpPr>
      <xdr:spPr bwMode="auto">
        <a:xfrm>
          <a:off x="10820614" y="2006743"/>
          <a:ext cx="1934241" cy="522413"/>
        </a:xfrm>
        <a:prstGeom prst="wedgeRoundRectCallout">
          <a:avLst>
            <a:gd name="adj1" fmla="val -33721"/>
            <a:gd name="adj2" fmla="val -7446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0</xdr:col>
      <xdr:colOff>329239</xdr:colOff>
      <xdr:row>4</xdr:row>
      <xdr:rowOff>75662</xdr:rowOff>
    </xdr:from>
    <xdr:ext cx="2751631" cy="522413"/>
    <xdr:sp macro="" textlink="">
      <xdr:nvSpPr>
        <xdr:cNvPr id="10" name="吹き出し: 角を丸めた四角形 17">
          <a:extLst>
            <a:ext uri="{FF2B5EF4-FFF2-40B4-BE49-F238E27FC236}">
              <a16:creationId xmlns:a16="http://schemas.microsoft.com/office/drawing/2014/main" id="{00000000-0008-0000-2900-00000A000000}"/>
            </a:ext>
          </a:extLst>
        </xdr:cNvPr>
        <xdr:cNvSpPr/>
      </xdr:nvSpPr>
      <xdr:spPr bwMode="auto">
        <a:xfrm>
          <a:off x="329239" y="1191448"/>
          <a:ext cx="2751631" cy="522413"/>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560294</xdr:colOff>
      <xdr:row>0</xdr:row>
      <xdr:rowOff>82175</xdr:rowOff>
    </xdr:from>
    <xdr:to>
      <xdr:col>15</xdr:col>
      <xdr:colOff>1282052</xdr:colOff>
      <xdr:row>2</xdr:row>
      <xdr:rowOff>178546</xdr:rowOff>
    </xdr:to>
    <xdr:sp macro="" textlink="">
      <xdr:nvSpPr>
        <xdr:cNvPr id="11" name="四角形: 角を丸くする 11">
          <a:extLst>
            <a:ext uri="{FF2B5EF4-FFF2-40B4-BE49-F238E27FC236}">
              <a16:creationId xmlns:a16="http://schemas.microsoft.com/office/drawing/2014/main" id="{00000000-0008-0000-2900-00000B000000}"/>
            </a:ext>
          </a:extLst>
        </xdr:cNvPr>
        <xdr:cNvSpPr/>
      </xdr:nvSpPr>
      <xdr:spPr>
        <a:xfrm>
          <a:off x="11306735" y="82175"/>
          <a:ext cx="3299111" cy="757518"/>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0</xdr:col>
      <xdr:colOff>160867</xdr:colOff>
      <xdr:row>3</xdr:row>
      <xdr:rowOff>21167</xdr:rowOff>
    </xdr:from>
    <xdr:to>
      <xdr:col>0</xdr:col>
      <xdr:colOff>713317</xdr:colOff>
      <xdr:row>4</xdr:row>
      <xdr:rowOff>20109</xdr:rowOff>
    </xdr:to>
    <xdr:sp macro="" textlink="">
      <xdr:nvSpPr>
        <xdr:cNvPr id="12" name="テキスト ボックス 11">
          <a:extLst>
            <a:ext uri="{FF2B5EF4-FFF2-40B4-BE49-F238E27FC236}">
              <a16:creationId xmlns:a16="http://schemas.microsoft.com/office/drawing/2014/main" id="{00000000-0008-0000-2900-00000C000000}"/>
            </a:ext>
          </a:extLst>
        </xdr:cNvPr>
        <xdr:cNvSpPr txBox="1"/>
      </xdr:nvSpPr>
      <xdr:spPr>
        <a:xfrm>
          <a:off x="160867" y="916517"/>
          <a:ext cx="552450" cy="208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0</xdr:col>
      <xdr:colOff>153459</xdr:colOff>
      <xdr:row>9</xdr:row>
      <xdr:rowOff>196351</xdr:rowOff>
    </xdr:from>
    <xdr:to>
      <xdr:col>0</xdr:col>
      <xdr:colOff>744009</xdr:colOff>
      <xdr:row>10</xdr:row>
      <xdr:rowOff>201706</xdr:rowOff>
    </xdr:to>
    <xdr:sp macro="" textlink="">
      <xdr:nvSpPr>
        <xdr:cNvPr id="13" name="テキスト ボックス 12">
          <a:extLst>
            <a:ext uri="{FF2B5EF4-FFF2-40B4-BE49-F238E27FC236}">
              <a16:creationId xmlns:a16="http://schemas.microsoft.com/office/drawing/2014/main" id="{00000000-0008-0000-2900-00000D000000}"/>
            </a:ext>
          </a:extLst>
        </xdr:cNvPr>
        <xdr:cNvSpPr txBox="1"/>
      </xdr:nvSpPr>
      <xdr:spPr>
        <a:xfrm>
          <a:off x="153459" y="2370292"/>
          <a:ext cx="590550" cy="218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0</xdr:col>
      <xdr:colOff>158750</xdr:colOff>
      <xdr:row>10</xdr:row>
      <xdr:rowOff>186080</xdr:rowOff>
    </xdr:from>
    <xdr:to>
      <xdr:col>0</xdr:col>
      <xdr:colOff>749300</xdr:colOff>
      <xdr:row>11</xdr:row>
      <xdr:rowOff>159932</xdr:rowOff>
    </xdr:to>
    <xdr:sp macro="" textlink="">
      <xdr:nvSpPr>
        <xdr:cNvPr id="14" name="テキスト ボックス 13">
          <a:extLst>
            <a:ext uri="{FF2B5EF4-FFF2-40B4-BE49-F238E27FC236}">
              <a16:creationId xmlns:a16="http://schemas.microsoft.com/office/drawing/2014/main" id="{00000000-0008-0000-2900-00000E000000}"/>
            </a:ext>
          </a:extLst>
        </xdr:cNvPr>
        <xdr:cNvSpPr txBox="1"/>
      </xdr:nvSpPr>
      <xdr:spPr>
        <a:xfrm>
          <a:off x="158750" y="2572933"/>
          <a:ext cx="590550" cy="1867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ja-JP" altLang="en-US" sz="1100">
            <a:solidFill>
              <a:srgbClr val="0070C0"/>
            </a:solidFill>
          </a:endParaRPr>
        </a:p>
      </xdr:txBody>
    </xdr:sp>
    <xdr:clientData/>
  </xdr:twoCellAnchor>
  <xdr:twoCellAnchor>
    <xdr:from>
      <xdr:col>0</xdr:col>
      <xdr:colOff>159809</xdr:colOff>
      <xdr:row>12</xdr:row>
      <xdr:rowOff>8592</xdr:rowOff>
    </xdr:from>
    <xdr:to>
      <xdr:col>0</xdr:col>
      <xdr:colOff>750359</xdr:colOff>
      <xdr:row>12</xdr:row>
      <xdr:rowOff>199403</xdr:rowOff>
    </xdr:to>
    <xdr:sp macro="" textlink="">
      <xdr:nvSpPr>
        <xdr:cNvPr id="15" name="テキスト ボックス 14">
          <a:extLst>
            <a:ext uri="{FF2B5EF4-FFF2-40B4-BE49-F238E27FC236}">
              <a16:creationId xmlns:a16="http://schemas.microsoft.com/office/drawing/2014/main" id="{00000000-0008-0000-2900-00000F000000}"/>
            </a:ext>
          </a:extLst>
        </xdr:cNvPr>
        <xdr:cNvSpPr txBox="1"/>
      </xdr:nvSpPr>
      <xdr:spPr>
        <a:xfrm>
          <a:off x="159809" y="2821268"/>
          <a:ext cx="590550" cy="19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endParaRPr kumimoji="1" lang="ja-JP" altLang="en-US" sz="1100">
            <a:solidFill>
              <a:srgbClr val="0070C0"/>
            </a:solidFill>
          </a:endParaRPr>
        </a:p>
      </xdr:txBody>
    </xdr:sp>
    <xdr:clientData/>
  </xdr:twoCellAnchor>
  <xdr:twoCellAnchor>
    <xdr:from>
      <xdr:col>0</xdr:col>
      <xdr:colOff>154517</xdr:colOff>
      <xdr:row>13</xdr:row>
      <xdr:rowOff>32498</xdr:rowOff>
    </xdr:from>
    <xdr:to>
      <xdr:col>0</xdr:col>
      <xdr:colOff>745067</xdr:colOff>
      <xdr:row>14</xdr:row>
      <xdr:rowOff>6040</xdr:rowOff>
    </xdr:to>
    <xdr:sp macro="" textlink="">
      <xdr:nvSpPr>
        <xdr:cNvPr id="16" name="テキスト ボックス 15">
          <a:extLst>
            <a:ext uri="{FF2B5EF4-FFF2-40B4-BE49-F238E27FC236}">
              <a16:creationId xmlns:a16="http://schemas.microsoft.com/office/drawing/2014/main" id="{00000000-0008-0000-2900-000010000000}"/>
            </a:ext>
          </a:extLst>
        </xdr:cNvPr>
        <xdr:cNvSpPr txBox="1"/>
      </xdr:nvSpPr>
      <xdr:spPr>
        <a:xfrm>
          <a:off x="154517" y="3058086"/>
          <a:ext cx="590550" cy="186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0</xdr:col>
      <xdr:colOff>159808</xdr:colOff>
      <xdr:row>14</xdr:row>
      <xdr:rowOff>19798</xdr:rowOff>
    </xdr:from>
    <xdr:to>
      <xdr:col>0</xdr:col>
      <xdr:colOff>750358</xdr:colOff>
      <xdr:row>14</xdr:row>
      <xdr:rowOff>210609</xdr:rowOff>
    </xdr:to>
    <xdr:sp macro="" textlink="">
      <xdr:nvSpPr>
        <xdr:cNvPr id="17" name="テキスト ボックス 16">
          <a:extLst>
            <a:ext uri="{FF2B5EF4-FFF2-40B4-BE49-F238E27FC236}">
              <a16:creationId xmlns:a16="http://schemas.microsoft.com/office/drawing/2014/main" id="{00000000-0008-0000-2900-000011000000}"/>
            </a:ext>
          </a:extLst>
        </xdr:cNvPr>
        <xdr:cNvSpPr txBox="1"/>
      </xdr:nvSpPr>
      <xdr:spPr>
        <a:xfrm>
          <a:off x="159808" y="3258298"/>
          <a:ext cx="590550" cy="19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ja-JP" altLang="en-US" sz="1100">
            <a:solidFill>
              <a:srgbClr val="0070C0"/>
            </a:solidFill>
          </a:endParaRPr>
        </a:p>
      </xdr:txBody>
    </xdr:sp>
    <xdr:clientData/>
  </xdr:twoCellAnchor>
  <xdr:twoCellAnchor>
    <xdr:from>
      <xdr:col>0</xdr:col>
      <xdr:colOff>160867</xdr:colOff>
      <xdr:row>18</xdr:row>
      <xdr:rowOff>38724</xdr:rowOff>
    </xdr:from>
    <xdr:to>
      <xdr:col>0</xdr:col>
      <xdr:colOff>751417</xdr:colOff>
      <xdr:row>19</xdr:row>
      <xdr:rowOff>12576</xdr:rowOff>
    </xdr:to>
    <xdr:sp macro="" textlink="">
      <xdr:nvSpPr>
        <xdr:cNvPr id="18" name="テキスト ボックス 17">
          <a:extLst>
            <a:ext uri="{FF2B5EF4-FFF2-40B4-BE49-F238E27FC236}">
              <a16:creationId xmlns:a16="http://schemas.microsoft.com/office/drawing/2014/main" id="{00000000-0008-0000-2900-000012000000}"/>
            </a:ext>
          </a:extLst>
        </xdr:cNvPr>
        <xdr:cNvSpPr txBox="1"/>
      </xdr:nvSpPr>
      <xdr:spPr>
        <a:xfrm>
          <a:off x="160867" y="3867774"/>
          <a:ext cx="590550" cy="1834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9</xdr:col>
      <xdr:colOff>115047</xdr:colOff>
      <xdr:row>6</xdr:row>
      <xdr:rowOff>4544</xdr:rowOff>
    </xdr:from>
    <xdr:to>
      <xdr:col>9</xdr:col>
      <xdr:colOff>708088</xdr:colOff>
      <xdr:row>6</xdr:row>
      <xdr:rowOff>196601</xdr:rowOff>
    </xdr:to>
    <xdr:sp macro="" textlink="">
      <xdr:nvSpPr>
        <xdr:cNvPr id="24" name="テキスト ボックス 23">
          <a:extLst>
            <a:ext uri="{FF2B5EF4-FFF2-40B4-BE49-F238E27FC236}">
              <a16:creationId xmlns:a16="http://schemas.microsoft.com/office/drawing/2014/main" id="{00000000-0008-0000-2900-000018000000}"/>
            </a:ext>
          </a:extLst>
        </xdr:cNvPr>
        <xdr:cNvSpPr txBox="1"/>
      </xdr:nvSpPr>
      <xdr:spPr>
        <a:xfrm>
          <a:off x="5534772" y="1528544"/>
          <a:ext cx="593041" cy="192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10</xdr:col>
      <xdr:colOff>49679</xdr:colOff>
      <xdr:row>6</xdr:row>
      <xdr:rowOff>2427</xdr:rowOff>
    </xdr:from>
    <xdr:to>
      <xdr:col>11</xdr:col>
      <xdr:colOff>363818</xdr:colOff>
      <xdr:row>6</xdr:row>
      <xdr:rowOff>194484</xdr:rowOff>
    </xdr:to>
    <xdr:sp macro="" textlink="">
      <xdr:nvSpPr>
        <xdr:cNvPr id="25" name="テキスト ボックス 24">
          <a:extLst>
            <a:ext uri="{FF2B5EF4-FFF2-40B4-BE49-F238E27FC236}">
              <a16:creationId xmlns:a16="http://schemas.microsoft.com/office/drawing/2014/main" id="{00000000-0008-0000-2900-000019000000}"/>
            </a:ext>
          </a:extLst>
        </xdr:cNvPr>
        <xdr:cNvSpPr txBox="1"/>
      </xdr:nvSpPr>
      <xdr:spPr>
        <a:xfrm>
          <a:off x="7641104" y="1526427"/>
          <a:ext cx="590364" cy="192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X1310</a:t>
          </a:r>
          <a:endParaRPr kumimoji="1" lang="ja-JP" altLang="en-US" sz="1100">
            <a:solidFill>
              <a:srgbClr val="0070C0"/>
            </a:solidFill>
          </a:endParaRPr>
        </a:p>
      </xdr:txBody>
    </xdr:sp>
    <xdr:clientData/>
  </xdr:twoCellAnchor>
  <xdr:twoCellAnchor>
    <xdr:from>
      <xdr:col>13</xdr:col>
      <xdr:colOff>952500</xdr:colOff>
      <xdr:row>5</xdr:row>
      <xdr:rowOff>211666</xdr:rowOff>
    </xdr:from>
    <xdr:to>
      <xdr:col>14</xdr:col>
      <xdr:colOff>328084</xdr:colOff>
      <xdr:row>7</xdr:row>
      <xdr:rowOff>56029</xdr:rowOff>
    </xdr:to>
    <xdr:sp macro="" textlink="">
      <xdr:nvSpPr>
        <xdr:cNvPr id="26" name="テキスト ボックス 25">
          <a:extLst>
            <a:ext uri="{FF2B5EF4-FFF2-40B4-BE49-F238E27FC236}">
              <a16:creationId xmlns:a16="http://schemas.microsoft.com/office/drawing/2014/main" id="{00000000-0008-0000-2900-00001A000000}"/>
            </a:ext>
          </a:extLst>
        </xdr:cNvPr>
        <xdr:cNvSpPr txBox="1"/>
      </xdr:nvSpPr>
      <xdr:spPr>
        <a:xfrm>
          <a:off x="11698941" y="1533960"/>
          <a:ext cx="664261" cy="270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14</xdr:col>
      <xdr:colOff>1148754</xdr:colOff>
      <xdr:row>6</xdr:row>
      <xdr:rowOff>10582</xdr:rowOff>
    </xdr:from>
    <xdr:to>
      <xdr:col>15</xdr:col>
      <xdr:colOff>492126</xdr:colOff>
      <xdr:row>6</xdr:row>
      <xdr:rowOff>212911</xdr:rowOff>
    </xdr:to>
    <xdr:sp macro="" textlink="">
      <xdr:nvSpPr>
        <xdr:cNvPr id="27" name="テキスト ボックス 26">
          <a:extLst>
            <a:ext uri="{FF2B5EF4-FFF2-40B4-BE49-F238E27FC236}">
              <a16:creationId xmlns:a16="http://schemas.microsoft.com/office/drawing/2014/main" id="{00000000-0008-0000-2900-00001B000000}"/>
            </a:ext>
          </a:extLst>
        </xdr:cNvPr>
        <xdr:cNvSpPr txBox="1"/>
      </xdr:nvSpPr>
      <xdr:spPr>
        <a:xfrm>
          <a:off x="13183872" y="1545788"/>
          <a:ext cx="632048" cy="202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9</xdr:col>
      <xdr:colOff>892238</xdr:colOff>
      <xdr:row>9</xdr:row>
      <xdr:rowOff>10832</xdr:rowOff>
    </xdr:from>
    <xdr:to>
      <xdr:col>9</xdr:col>
      <xdr:colOff>1482788</xdr:colOff>
      <xdr:row>9</xdr:row>
      <xdr:rowOff>201643</xdr:rowOff>
    </xdr:to>
    <xdr:sp macro="" textlink="">
      <xdr:nvSpPr>
        <xdr:cNvPr id="28" name="テキスト ボックス 27">
          <a:extLst>
            <a:ext uri="{FF2B5EF4-FFF2-40B4-BE49-F238E27FC236}">
              <a16:creationId xmlns:a16="http://schemas.microsoft.com/office/drawing/2014/main" id="{00000000-0008-0000-2900-00001C000000}"/>
            </a:ext>
          </a:extLst>
        </xdr:cNvPr>
        <xdr:cNvSpPr txBox="1"/>
      </xdr:nvSpPr>
      <xdr:spPr>
        <a:xfrm>
          <a:off x="6311963" y="2163482"/>
          <a:ext cx="590550" cy="19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9</xdr:col>
      <xdr:colOff>892238</xdr:colOff>
      <xdr:row>11</xdr:row>
      <xdr:rowOff>25960</xdr:rowOff>
    </xdr:from>
    <xdr:to>
      <xdr:col>9</xdr:col>
      <xdr:colOff>1482788</xdr:colOff>
      <xdr:row>11</xdr:row>
      <xdr:rowOff>216772</xdr:rowOff>
    </xdr:to>
    <xdr:sp macro="" textlink="">
      <xdr:nvSpPr>
        <xdr:cNvPr id="29" name="テキスト ボックス 28">
          <a:extLst>
            <a:ext uri="{FF2B5EF4-FFF2-40B4-BE49-F238E27FC236}">
              <a16:creationId xmlns:a16="http://schemas.microsoft.com/office/drawing/2014/main" id="{00000000-0008-0000-2900-00001D000000}"/>
            </a:ext>
          </a:extLst>
        </xdr:cNvPr>
        <xdr:cNvSpPr txBox="1"/>
      </xdr:nvSpPr>
      <xdr:spPr>
        <a:xfrm>
          <a:off x="6311963" y="2388160"/>
          <a:ext cx="590550" cy="1812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endParaRPr kumimoji="1" lang="ja-JP" altLang="en-US" sz="1100">
            <a:solidFill>
              <a:srgbClr val="0070C0"/>
            </a:solidFill>
          </a:endParaRPr>
        </a:p>
      </xdr:txBody>
    </xdr:sp>
    <xdr:clientData/>
  </xdr:twoCellAnchor>
  <xdr:twoCellAnchor>
    <xdr:from>
      <xdr:col>9</xdr:col>
      <xdr:colOff>892238</xdr:colOff>
      <xdr:row>12</xdr:row>
      <xdr:rowOff>32622</xdr:rowOff>
    </xdr:from>
    <xdr:to>
      <xdr:col>9</xdr:col>
      <xdr:colOff>1482788</xdr:colOff>
      <xdr:row>13</xdr:row>
      <xdr:rowOff>6474</xdr:rowOff>
    </xdr:to>
    <xdr:sp macro="" textlink="">
      <xdr:nvSpPr>
        <xdr:cNvPr id="30" name="テキスト ボックス 29">
          <a:extLst>
            <a:ext uri="{FF2B5EF4-FFF2-40B4-BE49-F238E27FC236}">
              <a16:creationId xmlns:a16="http://schemas.microsoft.com/office/drawing/2014/main" id="{00000000-0008-0000-2900-00001E000000}"/>
            </a:ext>
          </a:extLst>
        </xdr:cNvPr>
        <xdr:cNvSpPr txBox="1"/>
      </xdr:nvSpPr>
      <xdr:spPr>
        <a:xfrm>
          <a:off x="6311963" y="2604372"/>
          <a:ext cx="590550" cy="1834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endParaRPr kumimoji="1" lang="ja-JP" altLang="en-US" sz="1100">
            <a:solidFill>
              <a:srgbClr val="0070C0"/>
            </a:solidFill>
          </a:endParaRPr>
        </a:p>
      </xdr:txBody>
    </xdr:sp>
    <xdr:clientData/>
  </xdr:twoCellAnchor>
  <xdr:twoCellAnchor>
    <xdr:from>
      <xdr:col>9</xdr:col>
      <xdr:colOff>892238</xdr:colOff>
      <xdr:row>13</xdr:row>
      <xdr:rowOff>33244</xdr:rowOff>
    </xdr:from>
    <xdr:to>
      <xdr:col>9</xdr:col>
      <xdr:colOff>1482788</xdr:colOff>
      <xdr:row>14</xdr:row>
      <xdr:rowOff>6786</xdr:rowOff>
    </xdr:to>
    <xdr:sp macro="" textlink="">
      <xdr:nvSpPr>
        <xdr:cNvPr id="31" name="テキスト ボックス 30">
          <a:extLst>
            <a:ext uri="{FF2B5EF4-FFF2-40B4-BE49-F238E27FC236}">
              <a16:creationId xmlns:a16="http://schemas.microsoft.com/office/drawing/2014/main" id="{00000000-0008-0000-2900-00001F000000}"/>
            </a:ext>
          </a:extLst>
        </xdr:cNvPr>
        <xdr:cNvSpPr txBox="1"/>
      </xdr:nvSpPr>
      <xdr:spPr>
        <a:xfrm>
          <a:off x="6311963" y="2814544"/>
          <a:ext cx="590550" cy="183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892238</xdr:colOff>
      <xdr:row>14</xdr:row>
      <xdr:rowOff>38848</xdr:rowOff>
    </xdr:from>
    <xdr:to>
      <xdr:col>9</xdr:col>
      <xdr:colOff>1482788</xdr:colOff>
      <xdr:row>15</xdr:row>
      <xdr:rowOff>12390</xdr:rowOff>
    </xdr:to>
    <xdr:sp macro="" textlink="">
      <xdr:nvSpPr>
        <xdr:cNvPr id="32" name="テキスト ボックス 31">
          <a:extLst>
            <a:ext uri="{FF2B5EF4-FFF2-40B4-BE49-F238E27FC236}">
              <a16:creationId xmlns:a16="http://schemas.microsoft.com/office/drawing/2014/main" id="{00000000-0008-0000-2900-000020000000}"/>
            </a:ext>
          </a:extLst>
        </xdr:cNvPr>
        <xdr:cNvSpPr txBox="1"/>
      </xdr:nvSpPr>
      <xdr:spPr>
        <a:xfrm>
          <a:off x="6311963" y="3029698"/>
          <a:ext cx="590550" cy="183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13</xdr:col>
      <xdr:colOff>369422</xdr:colOff>
      <xdr:row>16</xdr:row>
      <xdr:rowOff>200335</xdr:rowOff>
    </xdr:from>
    <xdr:to>
      <xdr:col>13</xdr:col>
      <xdr:colOff>960283</xdr:colOff>
      <xdr:row>17</xdr:row>
      <xdr:rowOff>174189</xdr:rowOff>
    </xdr:to>
    <xdr:sp macro="" textlink="">
      <xdr:nvSpPr>
        <xdr:cNvPr id="34" name="テキスト ボックス 33">
          <a:extLst>
            <a:ext uri="{FF2B5EF4-FFF2-40B4-BE49-F238E27FC236}">
              <a16:creationId xmlns:a16="http://schemas.microsoft.com/office/drawing/2014/main" id="{00000000-0008-0000-2900-000022000000}"/>
            </a:ext>
          </a:extLst>
        </xdr:cNvPr>
        <xdr:cNvSpPr txBox="1"/>
      </xdr:nvSpPr>
      <xdr:spPr>
        <a:xfrm>
          <a:off x="9599147" y="3610285"/>
          <a:ext cx="590861" cy="183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387724</xdr:colOff>
      <xdr:row>17</xdr:row>
      <xdr:rowOff>2428</xdr:rowOff>
    </xdr:from>
    <xdr:to>
      <xdr:col>14</xdr:col>
      <xdr:colOff>978585</xdr:colOff>
      <xdr:row>17</xdr:row>
      <xdr:rowOff>193240</xdr:rowOff>
    </xdr:to>
    <xdr:sp macro="" textlink="">
      <xdr:nvSpPr>
        <xdr:cNvPr id="35" name="テキスト ボックス 34">
          <a:extLst>
            <a:ext uri="{FF2B5EF4-FFF2-40B4-BE49-F238E27FC236}">
              <a16:creationId xmlns:a16="http://schemas.microsoft.com/office/drawing/2014/main" id="{00000000-0008-0000-2900-000023000000}"/>
            </a:ext>
          </a:extLst>
        </xdr:cNvPr>
        <xdr:cNvSpPr txBox="1"/>
      </xdr:nvSpPr>
      <xdr:spPr>
        <a:xfrm>
          <a:off x="10979524" y="3621928"/>
          <a:ext cx="590861" cy="190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9</xdr:col>
      <xdr:colOff>2042583</xdr:colOff>
      <xdr:row>18</xdr:row>
      <xdr:rowOff>153459</xdr:rowOff>
    </xdr:from>
    <xdr:to>
      <xdr:col>10</xdr:col>
      <xdr:colOff>269000</xdr:colOff>
      <xdr:row>19</xdr:row>
      <xdr:rowOff>152500</xdr:rowOff>
    </xdr:to>
    <xdr:sp macro="" textlink="">
      <xdr:nvSpPr>
        <xdr:cNvPr id="37" name="テキスト ボックス 36">
          <a:extLst>
            <a:ext uri="{FF2B5EF4-FFF2-40B4-BE49-F238E27FC236}">
              <a16:creationId xmlns:a16="http://schemas.microsoft.com/office/drawing/2014/main" id="{00000000-0008-0000-2900-000025000000}"/>
            </a:ext>
          </a:extLst>
        </xdr:cNvPr>
        <xdr:cNvSpPr txBox="1"/>
      </xdr:nvSpPr>
      <xdr:spPr>
        <a:xfrm>
          <a:off x="7462308" y="3982509"/>
          <a:ext cx="398117" cy="208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2042583</xdr:colOff>
      <xdr:row>19</xdr:row>
      <xdr:rowOff>182283</xdr:rowOff>
    </xdr:from>
    <xdr:to>
      <xdr:col>10</xdr:col>
      <xdr:colOff>269000</xdr:colOff>
      <xdr:row>20</xdr:row>
      <xdr:rowOff>181325</xdr:rowOff>
    </xdr:to>
    <xdr:sp macro="" textlink="">
      <xdr:nvSpPr>
        <xdr:cNvPr id="38" name="テキスト ボックス 37">
          <a:extLst>
            <a:ext uri="{FF2B5EF4-FFF2-40B4-BE49-F238E27FC236}">
              <a16:creationId xmlns:a16="http://schemas.microsoft.com/office/drawing/2014/main" id="{00000000-0008-0000-2900-000026000000}"/>
            </a:ext>
          </a:extLst>
        </xdr:cNvPr>
        <xdr:cNvSpPr txBox="1"/>
      </xdr:nvSpPr>
      <xdr:spPr>
        <a:xfrm>
          <a:off x="7462308" y="4220883"/>
          <a:ext cx="398117" cy="208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2042583</xdr:colOff>
      <xdr:row>20</xdr:row>
      <xdr:rowOff>202886</xdr:rowOff>
    </xdr:from>
    <xdr:to>
      <xdr:col>10</xdr:col>
      <xdr:colOff>269000</xdr:colOff>
      <xdr:row>21</xdr:row>
      <xdr:rowOff>201928</xdr:rowOff>
    </xdr:to>
    <xdr:sp macro="" textlink="">
      <xdr:nvSpPr>
        <xdr:cNvPr id="39" name="テキスト ボックス 38">
          <a:extLst>
            <a:ext uri="{FF2B5EF4-FFF2-40B4-BE49-F238E27FC236}">
              <a16:creationId xmlns:a16="http://schemas.microsoft.com/office/drawing/2014/main" id="{00000000-0008-0000-2900-000027000000}"/>
            </a:ext>
          </a:extLst>
        </xdr:cNvPr>
        <xdr:cNvSpPr txBox="1"/>
      </xdr:nvSpPr>
      <xdr:spPr>
        <a:xfrm>
          <a:off x="7462308" y="4451036"/>
          <a:ext cx="398117" cy="208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2042583</xdr:colOff>
      <xdr:row>22</xdr:row>
      <xdr:rowOff>16619</xdr:rowOff>
    </xdr:from>
    <xdr:to>
      <xdr:col>10</xdr:col>
      <xdr:colOff>269000</xdr:colOff>
      <xdr:row>22</xdr:row>
      <xdr:rowOff>232619</xdr:rowOff>
    </xdr:to>
    <xdr:sp macro="" textlink="">
      <xdr:nvSpPr>
        <xdr:cNvPr id="40" name="テキスト ボックス 39">
          <a:extLst>
            <a:ext uri="{FF2B5EF4-FFF2-40B4-BE49-F238E27FC236}">
              <a16:creationId xmlns:a16="http://schemas.microsoft.com/office/drawing/2014/main" id="{00000000-0008-0000-2900-000028000000}"/>
            </a:ext>
          </a:extLst>
        </xdr:cNvPr>
        <xdr:cNvSpPr txBox="1"/>
      </xdr:nvSpPr>
      <xdr:spPr>
        <a:xfrm>
          <a:off x="7462308" y="4683869"/>
          <a:ext cx="398117"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2042583</xdr:colOff>
      <xdr:row>23</xdr:row>
      <xdr:rowOff>21911</xdr:rowOff>
    </xdr:from>
    <xdr:to>
      <xdr:col>10</xdr:col>
      <xdr:colOff>270058</xdr:colOff>
      <xdr:row>24</xdr:row>
      <xdr:rowOff>20953</xdr:rowOff>
    </xdr:to>
    <xdr:sp macro="" textlink="">
      <xdr:nvSpPr>
        <xdr:cNvPr id="41" name="テキスト ボックス 40">
          <a:extLst>
            <a:ext uri="{FF2B5EF4-FFF2-40B4-BE49-F238E27FC236}">
              <a16:creationId xmlns:a16="http://schemas.microsoft.com/office/drawing/2014/main" id="{00000000-0008-0000-2900-000029000000}"/>
            </a:ext>
          </a:extLst>
        </xdr:cNvPr>
        <xdr:cNvSpPr txBox="1"/>
      </xdr:nvSpPr>
      <xdr:spPr>
        <a:xfrm>
          <a:off x="7462308" y="4936811"/>
          <a:ext cx="399175" cy="208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en-US" altLang="ja-JP" sz="1100">
            <a:solidFill>
              <a:srgbClr val="0070C0"/>
            </a:solidFill>
          </a:endParaRPr>
        </a:p>
        <a:p>
          <a:endParaRPr kumimoji="1" lang="ja-JP" altLang="en-US" sz="1100">
            <a:solidFill>
              <a:srgbClr val="0070C0"/>
            </a:solidFill>
          </a:endParaRPr>
        </a:p>
      </xdr:txBody>
    </xdr:sp>
    <xdr:clientData/>
  </xdr:twoCellAnchor>
  <xdr:oneCellAnchor>
    <xdr:from>
      <xdr:col>9</xdr:col>
      <xdr:colOff>0</xdr:colOff>
      <xdr:row>0</xdr:row>
      <xdr:rowOff>28575</xdr:rowOff>
    </xdr:from>
    <xdr:ext cx="4552950" cy="261206"/>
    <xdr:sp macro="" textlink="">
      <xdr:nvSpPr>
        <xdr:cNvPr id="45" name="吹き出し: 角を丸めた四角形 15">
          <a:extLst>
            <a:ext uri="{FF2B5EF4-FFF2-40B4-BE49-F238E27FC236}">
              <a16:creationId xmlns:a16="http://schemas.microsoft.com/office/drawing/2014/main" id="{00000000-0008-0000-2900-00002D000000}"/>
            </a:ext>
          </a:extLst>
        </xdr:cNvPr>
        <xdr:cNvSpPr/>
      </xdr:nvSpPr>
      <xdr:spPr bwMode="auto">
        <a:xfrm>
          <a:off x="5419725" y="28575"/>
          <a:ext cx="4552950"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【2</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ゼネコンと協力会社間の課税取引として請求する場合</a:t>
          </a:r>
        </a:p>
      </xdr:txBody>
    </xdr:sp>
    <xdr:clientData/>
  </xdr:oneCellAnchor>
  <xdr:oneCellAnchor>
    <xdr:from>
      <xdr:col>13</xdr:col>
      <xdr:colOff>48746</xdr:colOff>
      <xdr:row>12</xdr:row>
      <xdr:rowOff>9525</xdr:rowOff>
    </xdr:from>
    <xdr:ext cx="3270250" cy="564514"/>
    <xdr:sp macro="" textlink="">
      <xdr:nvSpPr>
        <xdr:cNvPr id="44" name="吹き出し: 線 2">
          <a:extLst>
            <a:ext uri="{FF2B5EF4-FFF2-40B4-BE49-F238E27FC236}">
              <a16:creationId xmlns:a16="http://schemas.microsoft.com/office/drawing/2014/main" id="{00000000-0008-0000-2900-00002C000000}"/>
            </a:ext>
          </a:extLst>
        </xdr:cNvPr>
        <xdr:cNvSpPr/>
      </xdr:nvSpPr>
      <xdr:spPr>
        <a:xfrm flipH="1">
          <a:off x="10795187" y="2822201"/>
          <a:ext cx="3270250" cy="564514"/>
        </a:xfrm>
        <a:prstGeom prst="borderCallout1">
          <a:avLst>
            <a:gd name="adj1" fmla="val 6005"/>
            <a:gd name="adj2" fmla="val 100782"/>
            <a:gd name="adj3" fmla="val -48771"/>
            <a:gd name="adj4" fmla="val 76604"/>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2</a:t>
          </a:r>
          <a:r>
            <a:rPr lang="ja-JP" altLang="en-US" sz="1100">
              <a:solidFill>
                <a:sysClr val="windowText" lastClr="000000"/>
              </a:solidFill>
              <a:effectLst/>
              <a:latin typeface="+mn-lt"/>
              <a:ea typeface="+mn-ea"/>
              <a:cs typeface="+mn-cs"/>
            </a:rPr>
            <a:t>者間</a:t>
          </a:r>
          <a:r>
            <a:rPr lang="ja-JP" altLang="ja-JP" sz="1100">
              <a:solidFill>
                <a:sysClr val="windowText" lastClr="000000"/>
              </a:solidFill>
              <a:effectLst/>
              <a:latin typeface="+mn-lt"/>
              <a:ea typeface="+mn-ea"/>
              <a:cs typeface="+mn-cs"/>
            </a:rPr>
            <a:t>取引</a:t>
          </a:r>
          <a:r>
            <a:rPr lang="ja-JP" altLang="en-US" sz="1100">
              <a:solidFill>
                <a:sysClr val="windowText" lastClr="000000"/>
              </a:solidFill>
              <a:effectLst/>
              <a:latin typeface="+mn-lt"/>
              <a:ea typeface="+mn-ea"/>
              <a:cs typeface="+mn-cs"/>
            </a:rPr>
            <a:t>の場合</a:t>
          </a:r>
          <a:r>
            <a:rPr lang="ja-JP" altLang="ja-JP" sz="1100">
              <a:solidFill>
                <a:sysClr val="windowText" lastClr="000000"/>
              </a:solidFill>
              <a:effectLst/>
              <a:latin typeface="+mn-lt"/>
              <a:ea typeface="+mn-ea"/>
              <a:cs typeface="+mn-cs"/>
            </a:rPr>
            <a:t>、ゼネコンの適格請求書発行事業者の登録番号</a:t>
          </a:r>
          <a:r>
            <a:rPr lang="ja-JP" altLang="en-US" sz="1100">
              <a:solidFill>
                <a:sysClr val="windowText" lastClr="000000"/>
              </a:solidFill>
              <a:effectLst/>
              <a:latin typeface="+mn-lt"/>
              <a:ea typeface="+mn-ea"/>
              <a:cs typeface="+mn-cs"/>
            </a:rPr>
            <a:t>を記載</a:t>
          </a:r>
          <a:endParaRPr kumimoji="1" lang="ja-JP" altLang="en-US" sz="1100" b="1">
            <a:solidFill>
              <a:sysClr val="windowText" lastClr="000000"/>
            </a:solidFill>
            <a:latin typeface="+mn-lt"/>
            <a:ea typeface="+mn-ea"/>
            <a:cs typeface="+mn-cs"/>
          </a:endParaRPr>
        </a:p>
      </xdr:txBody>
    </xdr:sp>
    <xdr:clientData/>
  </xdr:oneCellAnchor>
  <xdr:twoCellAnchor>
    <xdr:from>
      <xdr:col>13</xdr:col>
      <xdr:colOff>1179668</xdr:colOff>
      <xdr:row>4</xdr:row>
      <xdr:rowOff>27518</xdr:rowOff>
    </xdr:from>
    <xdr:to>
      <xdr:col>14</xdr:col>
      <xdr:colOff>437030</xdr:colOff>
      <xdr:row>5</xdr:row>
      <xdr:rowOff>89647</xdr:rowOff>
    </xdr:to>
    <xdr:sp macro="" textlink="">
      <xdr:nvSpPr>
        <xdr:cNvPr id="46" name="テキスト ボックス 45">
          <a:extLst>
            <a:ext uri="{FF2B5EF4-FFF2-40B4-BE49-F238E27FC236}">
              <a16:creationId xmlns:a16="http://schemas.microsoft.com/office/drawing/2014/main" id="{00000000-0008-0000-2900-00002E000000}"/>
            </a:ext>
          </a:extLst>
        </xdr:cNvPr>
        <xdr:cNvSpPr txBox="1"/>
      </xdr:nvSpPr>
      <xdr:spPr>
        <a:xfrm>
          <a:off x="10637433" y="1136900"/>
          <a:ext cx="624479" cy="2750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14</xdr:col>
      <xdr:colOff>1154206</xdr:colOff>
      <xdr:row>4</xdr:row>
      <xdr:rowOff>61135</xdr:rowOff>
    </xdr:from>
    <xdr:to>
      <xdr:col>15</xdr:col>
      <xdr:colOff>493059</xdr:colOff>
      <xdr:row>5</xdr:row>
      <xdr:rowOff>128809</xdr:rowOff>
    </xdr:to>
    <xdr:sp macro="" textlink="">
      <xdr:nvSpPr>
        <xdr:cNvPr id="47" name="テキスト ボックス 46">
          <a:extLst>
            <a:ext uri="{FF2B5EF4-FFF2-40B4-BE49-F238E27FC236}">
              <a16:creationId xmlns:a16="http://schemas.microsoft.com/office/drawing/2014/main" id="{00000000-0008-0000-2900-00002F000000}"/>
            </a:ext>
          </a:extLst>
        </xdr:cNvPr>
        <xdr:cNvSpPr txBox="1"/>
      </xdr:nvSpPr>
      <xdr:spPr>
        <a:xfrm>
          <a:off x="13189324" y="1170517"/>
          <a:ext cx="627529" cy="280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12</xdr:col>
      <xdr:colOff>1098176</xdr:colOff>
      <xdr:row>4</xdr:row>
      <xdr:rowOff>5727</xdr:rowOff>
    </xdr:from>
    <xdr:to>
      <xdr:col>13</xdr:col>
      <xdr:colOff>380999</xdr:colOff>
      <xdr:row>5</xdr:row>
      <xdr:rowOff>56030</xdr:rowOff>
    </xdr:to>
    <xdr:sp macro="" textlink="">
      <xdr:nvSpPr>
        <xdr:cNvPr id="48" name="テキスト ボックス 47">
          <a:extLst>
            <a:ext uri="{FF2B5EF4-FFF2-40B4-BE49-F238E27FC236}">
              <a16:creationId xmlns:a16="http://schemas.microsoft.com/office/drawing/2014/main" id="{00000000-0008-0000-2900-000030000000}"/>
            </a:ext>
          </a:extLst>
        </xdr:cNvPr>
        <xdr:cNvSpPr txBox="1"/>
      </xdr:nvSpPr>
      <xdr:spPr>
        <a:xfrm>
          <a:off x="10555941" y="1115109"/>
          <a:ext cx="571499" cy="263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13</xdr:col>
      <xdr:colOff>1064559</xdr:colOff>
      <xdr:row>30</xdr:row>
      <xdr:rowOff>67235</xdr:rowOff>
    </xdr:from>
    <xdr:to>
      <xdr:col>16</xdr:col>
      <xdr:colOff>56029</xdr:colOff>
      <xdr:row>31</xdr:row>
      <xdr:rowOff>128038</xdr:rowOff>
    </xdr:to>
    <xdr:sp macro="" textlink="">
      <xdr:nvSpPr>
        <xdr:cNvPr id="49" name="四角形: 角を丸くする 48">
          <a:extLst>
            <a:ext uri="{FF2B5EF4-FFF2-40B4-BE49-F238E27FC236}">
              <a16:creationId xmlns:a16="http://schemas.microsoft.com/office/drawing/2014/main" id="{00000000-0008-0000-2900-000031000000}"/>
            </a:ext>
          </a:extLst>
        </xdr:cNvPr>
        <xdr:cNvSpPr/>
      </xdr:nvSpPr>
      <xdr:spPr>
        <a:xfrm>
          <a:off x="11811000" y="6869206"/>
          <a:ext cx="2857500" cy="296126"/>
        </a:xfrm>
        <a:prstGeom prst="round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lang="ja-JP" altLang="ja-JP" sz="1100" b="0" i="0" baseline="0">
              <a:solidFill>
                <a:sysClr val="windowText" lastClr="000000"/>
              </a:solidFill>
              <a:effectLst/>
              <a:latin typeface="+mn-lt"/>
              <a:ea typeface="+mn-ea"/>
              <a:cs typeface="+mn-cs"/>
            </a:rPr>
            <a:t>一般的な請求書で扱う項目名称を使用</a:t>
          </a:r>
          <a:endParaRPr kumimoji="1" lang="ja-JP" altLang="en-US" sz="1100">
            <a:solidFill>
              <a:sysClr val="windowText" lastClr="000000"/>
            </a:solidFill>
          </a:endParaRPr>
        </a:p>
      </xdr:txBody>
    </xdr:sp>
    <xdr:clientData/>
  </xdr:twoCellAnchor>
  <xdr:twoCellAnchor>
    <xdr:from>
      <xdr:col>0</xdr:col>
      <xdr:colOff>145676</xdr:colOff>
      <xdr:row>9</xdr:row>
      <xdr:rowOff>0</xdr:rowOff>
    </xdr:from>
    <xdr:to>
      <xdr:col>0</xdr:col>
      <xdr:colOff>762000</xdr:colOff>
      <xdr:row>9</xdr:row>
      <xdr:rowOff>201706</xdr:rowOff>
    </xdr:to>
    <xdr:sp macro="" textlink="">
      <xdr:nvSpPr>
        <xdr:cNvPr id="50" name="テキスト ボックス 49">
          <a:extLst>
            <a:ext uri="{FF2B5EF4-FFF2-40B4-BE49-F238E27FC236}">
              <a16:creationId xmlns:a16="http://schemas.microsoft.com/office/drawing/2014/main" id="{00000000-0008-0000-2900-000032000000}"/>
            </a:ext>
          </a:extLst>
        </xdr:cNvPr>
        <xdr:cNvSpPr txBox="1"/>
      </xdr:nvSpPr>
      <xdr:spPr>
        <a:xfrm>
          <a:off x="145676" y="2173941"/>
          <a:ext cx="616324" cy="201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9</xdr:col>
      <xdr:colOff>672352</xdr:colOff>
      <xdr:row>10</xdr:row>
      <xdr:rowOff>0</xdr:rowOff>
    </xdr:from>
    <xdr:to>
      <xdr:col>9</xdr:col>
      <xdr:colOff>1337982</xdr:colOff>
      <xdr:row>10</xdr:row>
      <xdr:rowOff>186017</xdr:rowOff>
    </xdr:to>
    <xdr:sp macro="" textlink="">
      <xdr:nvSpPr>
        <xdr:cNvPr id="51" name="テキスト ボックス 50">
          <a:extLst>
            <a:ext uri="{FF2B5EF4-FFF2-40B4-BE49-F238E27FC236}">
              <a16:creationId xmlns:a16="http://schemas.microsoft.com/office/drawing/2014/main" id="{00000000-0008-0000-2900-000033000000}"/>
            </a:ext>
          </a:extLst>
        </xdr:cNvPr>
        <xdr:cNvSpPr txBox="1"/>
      </xdr:nvSpPr>
      <xdr:spPr>
        <a:xfrm>
          <a:off x="6107205" y="2386853"/>
          <a:ext cx="665630" cy="186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11</xdr:col>
      <xdr:colOff>448236</xdr:colOff>
      <xdr:row>16</xdr:row>
      <xdr:rowOff>200024</xdr:rowOff>
    </xdr:from>
    <xdr:to>
      <xdr:col>11</xdr:col>
      <xdr:colOff>1051486</xdr:colOff>
      <xdr:row>18</xdr:row>
      <xdr:rowOff>12699</xdr:rowOff>
    </xdr:to>
    <xdr:sp macro="" textlink="">
      <xdr:nvSpPr>
        <xdr:cNvPr id="52" name="テキスト ボックス 51">
          <a:extLst>
            <a:ext uri="{FF2B5EF4-FFF2-40B4-BE49-F238E27FC236}">
              <a16:creationId xmlns:a16="http://schemas.microsoft.com/office/drawing/2014/main" id="{00000000-0008-0000-2900-000034000000}"/>
            </a:ext>
          </a:extLst>
        </xdr:cNvPr>
        <xdr:cNvSpPr txBox="1"/>
      </xdr:nvSpPr>
      <xdr:spPr>
        <a:xfrm>
          <a:off x="8337177" y="3864348"/>
          <a:ext cx="603250" cy="238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endParaRPr kumimoji="1" lang="ja-JP" altLang="en-US" sz="1100">
            <a:solidFill>
              <a:srgbClr val="0070C0"/>
            </a:solidFill>
          </a:endParaRPr>
        </a:p>
      </xdr:txBody>
    </xdr:sp>
    <xdr:clientData/>
  </xdr:twoCellAnchor>
  <xdr:twoCellAnchor>
    <xdr:from>
      <xdr:col>12</xdr:col>
      <xdr:colOff>156135</xdr:colOff>
      <xdr:row>16</xdr:row>
      <xdr:rowOff>190500</xdr:rowOff>
    </xdr:from>
    <xdr:to>
      <xdr:col>12</xdr:col>
      <xdr:colOff>781610</xdr:colOff>
      <xdr:row>18</xdr:row>
      <xdr:rowOff>12700</xdr:rowOff>
    </xdr:to>
    <xdr:sp macro="" textlink="">
      <xdr:nvSpPr>
        <xdr:cNvPr id="53" name="テキスト ボックス 52">
          <a:extLst>
            <a:ext uri="{FF2B5EF4-FFF2-40B4-BE49-F238E27FC236}">
              <a16:creationId xmlns:a16="http://schemas.microsoft.com/office/drawing/2014/main" id="{00000000-0008-0000-2900-000035000000}"/>
            </a:ext>
          </a:extLst>
        </xdr:cNvPr>
        <xdr:cNvSpPr txBox="1"/>
      </xdr:nvSpPr>
      <xdr:spPr>
        <a:xfrm>
          <a:off x="9613900" y="3854824"/>
          <a:ext cx="625475" cy="24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 X1366</a:t>
          </a:r>
          <a:endParaRPr kumimoji="1" lang="ja-JP" altLang="en-US" sz="1100">
            <a:solidFill>
              <a:srgbClr val="0070C0"/>
            </a:solidFill>
          </a:endParaRPr>
        </a:p>
      </xdr:txBody>
    </xdr:sp>
    <xdr:clientData/>
  </xdr:twoCellAnchor>
  <xdr:twoCellAnchor>
    <xdr:from>
      <xdr:col>15</xdr:col>
      <xdr:colOff>576358</xdr:colOff>
      <xdr:row>25</xdr:row>
      <xdr:rowOff>14194</xdr:rowOff>
    </xdr:from>
    <xdr:to>
      <xdr:col>15</xdr:col>
      <xdr:colOff>1117602</xdr:colOff>
      <xdr:row>25</xdr:row>
      <xdr:rowOff>224118</xdr:rowOff>
    </xdr:to>
    <xdr:sp macro="" textlink="">
      <xdr:nvSpPr>
        <xdr:cNvPr id="54" name="テキスト ボックス 53">
          <a:extLst>
            <a:ext uri="{FF2B5EF4-FFF2-40B4-BE49-F238E27FC236}">
              <a16:creationId xmlns:a16="http://schemas.microsoft.com/office/drawing/2014/main" id="{00000000-0008-0000-2900-000036000000}"/>
            </a:ext>
          </a:extLst>
        </xdr:cNvPr>
        <xdr:cNvSpPr txBox="1"/>
      </xdr:nvSpPr>
      <xdr:spPr>
        <a:xfrm>
          <a:off x="13900152" y="5639547"/>
          <a:ext cx="541244" cy="209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13</xdr:col>
      <xdr:colOff>526677</xdr:colOff>
      <xdr:row>25</xdr:row>
      <xdr:rowOff>4669</xdr:rowOff>
    </xdr:from>
    <xdr:to>
      <xdr:col>13</xdr:col>
      <xdr:colOff>1069602</xdr:colOff>
      <xdr:row>25</xdr:row>
      <xdr:rowOff>193862</xdr:rowOff>
    </xdr:to>
    <xdr:sp macro="" textlink="">
      <xdr:nvSpPr>
        <xdr:cNvPr id="55" name="テキスト ボックス 54">
          <a:extLst>
            <a:ext uri="{FF2B5EF4-FFF2-40B4-BE49-F238E27FC236}">
              <a16:creationId xmlns:a16="http://schemas.microsoft.com/office/drawing/2014/main" id="{00000000-0008-0000-2900-000037000000}"/>
            </a:ext>
          </a:extLst>
        </xdr:cNvPr>
        <xdr:cNvSpPr txBox="1"/>
      </xdr:nvSpPr>
      <xdr:spPr>
        <a:xfrm>
          <a:off x="11273118" y="5630022"/>
          <a:ext cx="542925" cy="1891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endParaRPr kumimoji="1" lang="ja-JP" altLang="en-US" sz="1100">
            <a:solidFill>
              <a:srgbClr val="0070C0"/>
            </a:solidFill>
          </a:endParaRPr>
        </a:p>
      </xdr:txBody>
    </xdr:sp>
    <xdr:clientData/>
  </xdr:twoCellAnchor>
  <xdr:twoCellAnchor>
    <xdr:from>
      <xdr:col>14</xdr:col>
      <xdr:colOff>531533</xdr:colOff>
      <xdr:row>24</xdr:row>
      <xdr:rowOff>201706</xdr:rowOff>
    </xdr:from>
    <xdr:to>
      <xdr:col>14</xdr:col>
      <xdr:colOff>1092014</xdr:colOff>
      <xdr:row>25</xdr:row>
      <xdr:rowOff>190500</xdr:rowOff>
    </xdr:to>
    <xdr:sp macro="" textlink="">
      <xdr:nvSpPr>
        <xdr:cNvPr id="56" name="テキスト ボックス 55">
          <a:extLst>
            <a:ext uri="{FF2B5EF4-FFF2-40B4-BE49-F238E27FC236}">
              <a16:creationId xmlns:a16="http://schemas.microsoft.com/office/drawing/2014/main" id="{00000000-0008-0000-2900-000038000000}"/>
            </a:ext>
          </a:extLst>
        </xdr:cNvPr>
        <xdr:cNvSpPr txBox="1"/>
      </xdr:nvSpPr>
      <xdr:spPr>
        <a:xfrm>
          <a:off x="12566651" y="5602941"/>
          <a:ext cx="560481" cy="21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endParaRPr kumimoji="1" lang="ja-JP" altLang="en-US" sz="1100">
            <a:solidFill>
              <a:srgbClr val="0070C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11579</xdr:colOff>
      <xdr:row>5</xdr:row>
      <xdr:rowOff>187511</xdr:rowOff>
    </xdr:from>
    <xdr:to>
      <xdr:col>23</xdr:col>
      <xdr:colOff>265206</xdr:colOff>
      <xdr:row>8</xdr:row>
      <xdr:rowOff>0</xdr:rowOff>
    </xdr:to>
    <xdr:sp macro="" textlink="">
      <xdr:nvSpPr>
        <xdr:cNvPr id="2" name="吹き出し: 角を丸めた四角形 12">
          <a:extLst>
            <a:ext uri="{FF2B5EF4-FFF2-40B4-BE49-F238E27FC236}">
              <a16:creationId xmlns:a16="http://schemas.microsoft.com/office/drawing/2014/main" id="{00000000-0008-0000-0300-000002000000}"/>
            </a:ext>
          </a:extLst>
        </xdr:cNvPr>
        <xdr:cNvSpPr/>
      </xdr:nvSpPr>
      <xdr:spPr bwMode="auto">
        <a:xfrm>
          <a:off x="9422279" y="1597211"/>
          <a:ext cx="1920502" cy="526864"/>
        </a:xfrm>
        <a:prstGeom prst="wedgeRoundRectCallout">
          <a:avLst>
            <a:gd name="adj1" fmla="val -66939"/>
            <a:gd name="adj2" fmla="val -1432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twoCellAnchor>
  <xdr:oneCellAnchor>
    <xdr:from>
      <xdr:col>5</xdr:col>
      <xdr:colOff>164353</xdr:colOff>
      <xdr:row>6</xdr:row>
      <xdr:rowOff>10779</xdr:rowOff>
    </xdr:from>
    <xdr:ext cx="2974788" cy="261206"/>
    <xdr:sp macro="" textlink="">
      <xdr:nvSpPr>
        <xdr:cNvPr id="3" name="吹き出し: 角を丸めた四角形 17">
          <a:extLst>
            <a:ext uri="{FF2B5EF4-FFF2-40B4-BE49-F238E27FC236}">
              <a16:creationId xmlns:a16="http://schemas.microsoft.com/office/drawing/2014/main" id="{00000000-0008-0000-0300-000003000000}"/>
            </a:ext>
          </a:extLst>
        </xdr:cNvPr>
        <xdr:cNvSpPr/>
      </xdr:nvSpPr>
      <xdr:spPr bwMode="auto">
        <a:xfrm>
          <a:off x="2764678" y="1658604"/>
          <a:ext cx="2974788" cy="261206"/>
        </a:xfrm>
        <a:prstGeom prst="wedgeRoundRectCallout">
          <a:avLst>
            <a:gd name="adj1" fmla="val -57505"/>
            <a:gd name="adj2" fmla="val 1333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lvl="0" indent="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oneCellAnchor>
    <xdr:from>
      <xdr:col>27</xdr:col>
      <xdr:colOff>649942</xdr:colOff>
      <xdr:row>0</xdr:row>
      <xdr:rowOff>82176</xdr:rowOff>
    </xdr:from>
    <xdr:ext cx="3299243" cy="765735"/>
    <xdr:sp macro="" textlink="">
      <xdr:nvSpPr>
        <xdr:cNvPr id="4" name="四角形: 角を丸くする 11">
          <a:extLst>
            <a:ext uri="{FF2B5EF4-FFF2-40B4-BE49-F238E27FC236}">
              <a16:creationId xmlns:a16="http://schemas.microsoft.com/office/drawing/2014/main" id="{00000000-0008-0000-0300-000004000000}"/>
            </a:ext>
          </a:extLst>
        </xdr:cNvPr>
        <xdr:cNvSpPr/>
      </xdr:nvSpPr>
      <xdr:spPr>
        <a:xfrm>
          <a:off x="13442017" y="82176"/>
          <a:ext cx="3299243" cy="765735"/>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sp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oneCellAnchor>
  <xdr:oneCellAnchor>
    <xdr:from>
      <xdr:col>28</xdr:col>
      <xdr:colOff>424233</xdr:colOff>
      <xdr:row>5</xdr:row>
      <xdr:rowOff>93521</xdr:rowOff>
    </xdr:from>
    <xdr:ext cx="907677" cy="261206"/>
    <xdr:sp macro="" textlink="">
      <xdr:nvSpPr>
        <xdr:cNvPr id="5" name="吹き出し: 角を丸めた四角形 13">
          <a:extLst>
            <a:ext uri="{FF2B5EF4-FFF2-40B4-BE49-F238E27FC236}">
              <a16:creationId xmlns:a16="http://schemas.microsoft.com/office/drawing/2014/main" id="{00000000-0008-0000-0300-000005000000}"/>
            </a:ext>
          </a:extLst>
        </xdr:cNvPr>
        <xdr:cNvSpPr/>
      </xdr:nvSpPr>
      <xdr:spPr bwMode="auto">
        <a:xfrm>
          <a:off x="14254533" y="1503221"/>
          <a:ext cx="907677" cy="261206"/>
        </a:xfrm>
        <a:prstGeom prst="wedgeRoundRectCallout">
          <a:avLst>
            <a:gd name="adj1" fmla="val 8958"/>
            <a:gd name="adj2" fmla="val -778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27</xdr:col>
      <xdr:colOff>43330</xdr:colOff>
      <xdr:row>34</xdr:row>
      <xdr:rowOff>13845</xdr:rowOff>
    </xdr:from>
    <xdr:ext cx="1861670" cy="783619"/>
    <xdr:sp macro="" textlink="">
      <xdr:nvSpPr>
        <xdr:cNvPr id="6" name="吹き出し: 角を丸めた四角形 31">
          <a:extLst>
            <a:ext uri="{FF2B5EF4-FFF2-40B4-BE49-F238E27FC236}">
              <a16:creationId xmlns:a16="http://schemas.microsoft.com/office/drawing/2014/main" id="{00000000-0008-0000-0300-000006000000}"/>
            </a:ext>
          </a:extLst>
        </xdr:cNvPr>
        <xdr:cNvSpPr/>
      </xdr:nvSpPr>
      <xdr:spPr bwMode="auto">
        <a:xfrm>
          <a:off x="12835405" y="8319645"/>
          <a:ext cx="1861670" cy="783619"/>
        </a:xfrm>
        <a:prstGeom prst="wedgeRoundRectCallout">
          <a:avLst>
            <a:gd name="adj1" fmla="val -99718"/>
            <a:gd name="adj2" fmla="val 511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20</xdr:col>
      <xdr:colOff>92074</xdr:colOff>
      <xdr:row>40</xdr:row>
      <xdr:rowOff>20716</xdr:rowOff>
    </xdr:from>
    <xdr:ext cx="2862916" cy="522413"/>
    <xdr:sp macro="" textlink="">
      <xdr:nvSpPr>
        <xdr:cNvPr id="7" name="吹き出し: 角を丸めた四角形 15">
          <a:extLst>
            <a:ext uri="{FF2B5EF4-FFF2-40B4-BE49-F238E27FC236}">
              <a16:creationId xmlns:a16="http://schemas.microsoft.com/office/drawing/2014/main" id="{00000000-0008-0000-0300-000007000000}"/>
            </a:ext>
          </a:extLst>
        </xdr:cNvPr>
        <xdr:cNvSpPr/>
      </xdr:nvSpPr>
      <xdr:spPr bwMode="auto">
        <a:xfrm>
          <a:off x="9502774" y="9755266"/>
          <a:ext cx="2862916" cy="522413"/>
        </a:xfrm>
        <a:prstGeom prst="wedgeRoundRectCallout">
          <a:avLst>
            <a:gd name="adj1" fmla="val 15495"/>
            <a:gd name="adj2" fmla="val -8203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twoCellAnchor>
    <xdr:from>
      <xdr:col>29</xdr:col>
      <xdr:colOff>333375</xdr:colOff>
      <xdr:row>11</xdr:row>
      <xdr:rowOff>57150</xdr:rowOff>
    </xdr:from>
    <xdr:to>
      <xdr:col>34</xdr:col>
      <xdr:colOff>372</xdr:colOff>
      <xdr:row>14</xdr:row>
      <xdr:rowOff>233832</xdr:rowOff>
    </xdr:to>
    <xdr:sp macro="" textlink="">
      <xdr:nvSpPr>
        <xdr:cNvPr id="8" name="吹き出し: 角を丸めた四角形 15">
          <a:extLst>
            <a:ext uri="{FF2B5EF4-FFF2-40B4-BE49-F238E27FC236}">
              <a16:creationId xmlns:a16="http://schemas.microsoft.com/office/drawing/2014/main" id="{00000000-0008-0000-0300-000008000000}"/>
            </a:ext>
          </a:extLst>
        </xdr:cNvPr>
        <xdr:cNvSpPr/>
      </xdr:nvSpPr>
      <xdr:spPr bwMode="auto">
        <a:xfrm>
          <a:off x="14592300" y="2895600"/>
          <a:ext cx="1838697" cy="881532"/>
        </a:xfrm>
        <a:prstGeom prst="wedgeRoundRectCallout">
          <a:avLst>
            <a:gd name="adj1" fmla="val -35278"/>
            <a:gd name="adj2" fmla="val 6963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lvl="0"/>
          <a:r>
            <a:rPr lang="ja-JP" altLang="en-US" sz="1100">
              <a:solidFill>
                <a:srgbClr val="0070C0"/>
              </a:solidFill>
              <a:effectLst/>
              <a:latin typeface="+mn-lt"/>
              <a:ea typeface="+mn-ea"/>
              <a:cs typeface="+mn-cs"/>
            </a:rPr>
            <a:t>④税率ごとに区分して合計した対価の額（税抜き又は税込み）及び適用税率</a:t>
          </a:r>
          <a:endParaRPr lang="en-US" altLang="ja-JP" sz="1100">
            <a:solidFill>
              <a:srgbClr val="0070C0"/>
            </a:solidFill>
            <a:effectLst/>
            <a:latin typeface="+mn-lt"/>
            <a:ea typeface="+mn-ea"/>
            <a:cs typeface="+mn-cs"/>
          </a:endParaRPr>
        </a:p>
      </xdr:txBody>
    </xdr:sp>
    <xdr:clientData/>
  </xdr:twoCellAnchor>
  <xdr:twoCellAnchor>
    <xdr:from>
      <xdr:col>0</xdr:col>
      <xdr:colOff>412750</xdr:colOff>
      <xdr:row>35</xdr:row>
      <xdr:rowOff>94825</xdr:rowOff>
    </xdr:from>
    <xdr:to>
      <xdr:col>19</xdr:col>
      <xdr:colOff>396902</xdr:colOff>
      <xdr:row>44</xdr:row>
      <xdr:rowOff>3789</xdr:rowOff>
    </xdr:to>
    <xdr:sp macro="" textlink="">
      <xdr:nvSpPr>
        <xdr:cNvPr id="9" name="吹き出し: 角を丸めた四角形 15">
          <a:extLst>
            <a:ext uri="{FF2B5EF4-FFF2-40B4-BE49-F238E27FC236}">
              <a16:creationId xmlns:a16="http://schemas.microsoft.com/office/drawing/2014/main" id="{00000000-0008-0000-0300-000009000000}"/>
            </a:ext>
          </a:extLst>
        </xdr:cNvPr>
        <xdr:cNvSpPr/>
      </xdr:nvSpPr>
      <xdr:spPr bwMode="auto">
        <a:xfrm>
          <a:off x="412750" y="8638750"/>
          <a:ext cx="8966227" cy="2052089"/>
        </a:xfrm>
        <a:prstGeom prst="roundRect">
          <a:avLst>
            <a:gd name="adj" fmla="val 6884"/>
          </a:avLst>
        </a:prstGeom>
        <a:solidFill>
          <a:schemeClr val="bg1"/>
        </a:solid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lvl="0"/>
          <a:r>
            <a:rPr lang="ja-JP" altLang="en-US" sz="1100">
              <a:solidFill>
                <a:sysClr val="windowText" lastClr="000000"/>
              </a:solidFill>
              <a:effectLst/>
              <a:latin typeface="+mn-lt"/>
              <a:ea typeface="+mn-ea"/>
              <a:cs typeface="+mn-cs"/>
            </a:rPr>
            <a:t>左記</a:t>
          </a:r>
          <a:r>
            <a:rPr lang="ja-JP" altLang="ja-JP" sz="1100">
              <a:effectLst/>
              <a:latin typeface="+mn-lt"/>
              <a:ea typeface="+mn-ea"/>
              <a:cs typeface="+mn-cs"/>
            </a:rPr>
            <a:t>は④⑤の補足である。左記</a:t>
          </a:r>
          <a:r>
            <a:rPr lang="ja-JP" altLang="en-US" sz="1100">
              <a:solidFill>
                <a:sysClr val="windowText" lastClr="000000"/>
              </a:solidFill>
              <a:effectLst/>
              <a:latin typeface="+mn-lt"/>
              <a:ea typeface="+mn-ea"/>
              <a:cs typeface="+mn-cs"/>
            </a:rPr>
            <a:t>の記載にて適格請求書の要件を満たす必要がある。</a:t>
          </a:r>
          <a:endParaRPr lang="en-US" altLang="ja-JP" sz="1100">
            <a:solidFill>
              <a:sysClr val="windowText" lastClr="000000"/>
            </a:solidFill>
            <a:effectLst/>
            <a:latin typeface="+mn-lt"/>
            <a:ea typeface="+mn-ea"/>
            <a:cs typeface="+mn-cs"/>
          </a:endParaRPr>
        </a:p>
        <a:p>
          <a:pPr lvl="0"/>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解説</a:t>
          </a:r>
          <a:r>
            <a:rPr lang="en-US" altLang="ja-JP" sz="1100">
              <a:solidFill>
                <a:sysClr val="windowText" lastClr="000000"/>
              </a:solidFill>
              <a:effectLst/>
              <a:latin typeface="+mn-lt"/>
              <a:ea typeface="+mn-ea"/>
              <a:cs typeface="+mn-cs"/>
            </a:rPr>
            <a:t>】</a:t>
          </a:r>
        </a:p>
        <a:p>
          <a:pPr lvl="0"/>
          <a:r>
            <a:rPr lang="en-US" altLang="ja-JP" sz="1100">
              <a:solidFill>
                <a:sysClr val="windowText" lastClr="000000"/>
              </a:solidFill>
              <a:effectLst/>
              <a:latin typeface="+mn-lt"/>
              <a:ea typeface="+mn-ea"/>
              <a:cs typeface="+mn-cs"/>
            </a:rPr>
            <a:t>CI-NET</a:t>
          </a:r>
          <a:r>
            <a:rPr lang="ja-JP" altLang="en-US" sz="1100">
              <a:solidFill>
                <a:sysClr val="windowText" lastClr="000000"/>
              </a:solidFill>
              <a:effectLst/>
              <a:latin typeface="+mn-lt"/>
              <a:ea typeface="+mn-ea"/>
              <a:cs typeface="+mn-cs"/>
            </a:rPr>
            <a:t>の出来高請求メッセージは、課税分類コード、消費税率の組み合わせを</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メッセージに</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パターンと限定している。このため、税率毎の表記にはなってないが、適格請求書の要件に該当することを明示している。</a:t>
          </a:r>
          <a:endParaRPr lang="en-US" altLang="ja-JP" sz="1100">
            <a:solidFill>
              <a:sysClr val="windowText" lastClr="000000"/>
            </a:solidFill>
            <a:effectLst/>
            <a:latin typeface="+mn-lt"/>
            <a:ea typeface="+mn-ea"/>
            <a:cs typeface="+mn-cs"/>
          </a:endParaRPr>
        </a:p>
        <a:p>
          <a:r>
            <a:rPr lang="ja-JP" altLang="ja-JP" sz="1100">
              <a:effectLst/>
              <a:latin typeface="+mn-lt"/>
              <a:ea typeface="+mn-ea"/>
              <a:cs typeface="+mn-cs"/>
            </a:rPr>
            <a:t>③取引内容（軽減税率の対象品目である旨）</a:t>
          </a:r>
          <a:r>
            <a:rPr lang="en-US" altLang="ja-JP" sz="1100">
              <a:effectLst/>
              <a:latin typeface="+mn-lt"/>
              <a:ea typeface="+mn-ea"/>
              <a:cs typeface="+mn-cs"/>
            </a:rPr>
            <a:t>  ⇒  X59 </a:t>
          </a:r>
          <a:r>
            <a:rPr lang="ja-JP" altLang="ja-JP" sz="1100">
              <a:effectLst/>
              <a:latin typeface="+mn-lt"/>
              <a:ea typeface="+mn-ea"/>
              <a:cs typeface="+mn-cs"/>
            </a:rPr>
            <a:t>課税分類コード</a:t>
          </a:r>
          <a:endParaRPr lang="ja-JP" altLang="ja-JP">
            <a:effectLst/>
          </a:endParaRPr>
        </a:p>
        <a:p>
          <a:pPr eaLnBrk="1" fontAlgn="auto" latinLnBrk="0" hangingPunct="1"/>
          <a:r>
            <a:rPr lang="ja-JP" altLang="ja-JP" sz="1100">
              <a:effectLst/>
              <a:latin typeface="+mn-lt"/>
              <a:ea typeface="+mn-ea"/>
              <a:cs typeface="+mn-cs"/>
            </a:rPr>
            <a:t>④税率ごとに区分して合計した対価の額（税抜きまたは税込み） ⇒ </a:t>
          </a:r>
          <a:r>
            <a:rPr lang="en-US" altLang="ja-JP" sz="1100">
              <a:effectLst/>
              <a:latin typeface="+mn-lt"/>
              <a:ea typeface="+mn-ea"/>
              <a:cs typeface="+mn-cs"/>
            </a:rPr>
            <a:t>X1097 </a:t>
          </a:r>
          <a:r>
            <a:rPr lang="ja-JP" altLang="ja-JP" sz="1100">
              <a:effectLst/>
              <a:latin typeface="+mn-lt"/>
              <a:ea typeface="+mn-ea"/>
              <a:cs typeface="+mn-cs"/>
            </a:rPr>
            <a:t>最終帳票金額</a:t>
          </a:r>
          <a:r>
            <a:rPr lang="ja-JP" altLang="en-US" sz="1100">
              <a:effectLst/>
              <a:latin typeface="+mn-lt"/>
              <a:ea typeface="+mn-ea"/>
              <a:cs typeface="+mn-cs"/>
            </a:rPr>
            <a:t>（</a:t>
          </a:r>
          <a:r>
            <a:rPr lang="en-US" altLang="ja-JP" sz="1100">
              <a:effectLst/>
              <a:latin typeface="+mn-lt"/>
              <a:ea typeface="+mn-ea"/>
              <a:cs typeface="+mn-cs"/>
            </a:rPr>
            <a:t>X57</a:t>
          </a:r>
          <a:r>
            <a:rPr lang="ja-JP" altLang="en-US" sz="1100">
              <a:effectLst/>
              <a:latin typeface="+mn-lt"/>
              <a:ea typeface="+mn-ea"/>
              <a:cs typeface="+mn-cs"/>
            </a:rPr>
            <a:t>消費税コード　に従う）</a:t>
          </a:r>
          <a:endParaRPr lang="ja-JP" altLang="ja-JP">
            <a:effectLst/>
          </a:endParaRPr>
        </a:p>
        <a:p>
          <a:r>
            <a:rPr lang="ja-JP" altLang="ja-JP" sz="1100">
              <a:effectLst/>
              <a:latin typeface="+mn-lt"/>
              <a:ea typeface="+mn-ea"/>
              <a:cs typeface="+mn-cs"/>
            </a:rPr>
            <a:t>④適用税率 ⇒ </a:t>
          </a:r>
          <a:r>
            <a:rPr lang="en-US" altLang="ja-JP" sz="1100">
              <a:effectLst/>
              <a:latin typeface="+mn-lt"/>
              <a:ea typeface="+mn-ea"/>
              <a:cs typeface="+mn-cs"/>
            </a:rPr>
            <a:t>X1004 </a:t>
          </a:r>
          <a:r>
            <a:rPr lang="ja-JP" altLang="ja-JP" sz="1100">
              <a:effectLst/>
              <a:latin typeface="+mn-lt"/>
              <a:ea typeface="+mn-ea"/>
              <a:cs typeface="+mn-cs"/>
            </a:rPr>
            <a:t>消費税率</a:t>
          </a:r>
          <a:r>
            <a:rPr lang="ja-JP" altLang="en-US" sz="1100">
              <a:effectLst/>
              <a:latin typeface="+mn-lt"/>
              <a:ea typeface="+mn-ea"/>
              <a:cs typeface="+mn-cs"/>
            </a:rPr>
            <a:t>、</a:t>
          </a:r>
          <a:r>
            <a:rPr lang="en-US" altLang="ja-JP" sz="1100">
              <a:effectLst/>
              <a:latin typeface="+mn-lt"/>
              <a:ea typeface="+mn-ea"/>
              <a:cs typeface="+mn-cs"/>
            </a:rPr>
            <a:t>X59 </a:t>
          </a:r>
          <a:r>
            <a:rPr lang="ja-JP" altLang="ja-JP" sz="1100">
              <a:effectLst/>
              <a:latin typeface="+mn-lt"/>
              <a:ea typeface="+mn-ea"/>
              <a:cs typeface="+mn-cs"/>
            </a:rPr>
            <a:t>課税分類コード</a:t>
          </a:r>
          <a:endParaRPr lang="ja-JP" altLang="ja-JP">
            <a:effectLst/>
          </a:endParaRPr>
        </a:p>
        <a:p>
          <a:r>
            <a:rPr lang="ja-JP" altLang="ja-JP" sz="1100">
              <a:effectLst/>
              <a:latin typeface="+mn-lt"/>
              <a:ea typeface="+mn-ea"/>
              <a:cs typeface="+mn-cs"/>
            </a:rPr>
            <a:t>⑤税率ごとの消費税額等 ⇒ </a:t>
          </a:r>
          <a:r>
            <a:rPr lang="en-US" altLang="ja-JP" sz="1100">
              <a:effectLst/>
              <a:latin typeface="+mn-lt"/>
              <a:ea typeface="+mn-ea"/>
              <a:cs typeface="+mn-cs"/>
            </a:rPr>
            <a:t>X1096 </a:t>
          </a:r>
          <a:r>
            <a:rPr lang="ja-JP" altLang="ja-JP" sz="1100">
              <a:effectLst/>
              <a:latin typeface="+mn-lt"/>
              <a:ea typeface="+mn-ea"/>
              <a:cs typeface="+mn-cs"/>
            </a:rPr>
            <a:t>消費税額</a:t>
          </a:r>
          <a:endParaRPr lang="ja-JP" altLang="ja-JP">
            <a:effectLst/>
          </a:endParaRPr>
        </a:p>
      </xdr:txBody>
    </xdr:sp>
    <xdr:clientData/>
  </xdr:twoCellAnchor>
  <xdr:twoCellAnchor>
    <xdr:from>
      <xdr:col>5</xdr:col>
      <xdr:colOff>83854</xdr:colOff>
      <xdr:row>32</xdr:row>
      <xdr:rowOff>226734</xdr:rowOff>
    </xdr:from>
    <xdr:to>
      <xdr:col>10</xdr:col>
      <xdr:colOff>382601</xdr:colOff>
      <xdr:row>35</xdr:row>
      <xdr:rowOff>94825</xdr:rowOff>
    </xdr:to>
    <xdr:cxnSp macro="">
      <xdr:nvCxnSpPr>
        <xdr:cNvPr id="10" name="直線矢印コネクタ 9">
          <a:extLst>
            <a:ext uri="{FF2B5EF4-FFF2-40B4-BE49-F238E27FC236}">
              <a16:creationId xmlns:a16="http://schemas.microsoft.com/office/drawing/2014/main" id="{00000000-0008-0000-0300-00000A000000}"/>
            </a:ext>
          </a:extLst>
        </xdr:cNvPr>
        <xdr:cNvCxnSpPr>
          <a:cxnSpLocks/>
          <a:stCxn id="9" idx="0"/>
          <a:endCxn id="11" idx="2"/>
        </xdr:cNvCxnSpPr>
      </xdr:nvCxnSpPr>
      <xdr:spPr>
        <a:xfrm flipH="1" flipV="1">
          <a:off x="2684179" y="8056284"/>
          <a:ext cx="2441872" cy="58246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425023</xdr:colOff>
      <xdr:row>30</xdr:row>
      <xdr:rowOff>30791</xdr:rowOff>
    </xdr:from>
    <xdr:to>
      <xdr:col>9</xdr:col>
      <xdr:colOff>168134</xdr:colOff>
      <xdr:row>32</xdr:row>
      <xdr:rowOff>226734</xdr:rowOff>
    </xdr:to>
    <xdr:sp macro="" textlink="">
      <xdr:nvSpPr>
        <xdr:cNvPr id="11" name="吹き出し: 角を丸めた四角形 4">
          <a:extLst>
            <a:ext uri="{FF2B5EF4-FFF2-40B4-BE49-F238E27FC236}">
              <a16:creationId xmlns:a16="http://schemas.microsoft.com/office/drawing/2014/main" id="{00000000-0008-0000-0300-00000B000000}"/>
            </a:ext>
          </a:extLst>
        </xdr:cNvPr>
        <xdr:cNvSpPr/>
      </xdr:nvSpPr>
      <xdr:spPr bwMode="auto">
        <a:xfrm>
          <a:off x="425023" y="7384091"/>
          <a:ext cx="4057936" cy="672193"/>
        </a:xfrm>
        <a:prstGeom prst="rect">
          <a:avLst/>
        </a:prstGeom>
        <a:solidFill>
          <a:schemeClr val="bg1"/>
        </a:solidFill>
        <a:ln w="6350" cap="flat" cmpd="sng" algn="ctr">
          <a:solidFill>
            <a:schemeClr val="tx1"/>
          </a:solidFill>
          <a:prstDash val="solid"/>
          <a:round/>
          <a:headEnd type="none" w="med" len="med"/>
          <a:tailEnd type="none" w="med" len="med"/>
        </a:ln>
        <a:effectLst/>
      </xdr:spPr>
      <xdr:txBody>
        <a:bodyPr vertOverflow="clip" wrap="square" lIns="36000" tIns="0" rIns="36000" bIns="0" rtlCol="0" anchor="ctr" upright="1">
          <a:noAutofit/>
        </a:bodyPr>
        <a:lstStyle/>
        <a:p>
          <a:r>
            <a:rPr kumimoji="1" lang="ja-JP" altLang="ja-JP" sz="1100">
              <a:effectLst/>
              <a:latin typeface="+mn-lt"/>
              <a:ea typeface="+mn-ea"/>
              <a:cs typeface="+mn-cs"/>
            </a:rPr>
            <a:t>取引内容は別紙、内訳明細書に記載。単一の税率で</a:t>
          </a:r>
          <a:r>
            <a:rPr kumimoji="1" lang="en-US" altLang="ja-JP" sz="1100">
              <a:effectLst/>
              <a:latin typeface="+mn-lt"/>
              <a:ea typeface="+mn-ea"/>
              <a:cs typeface="+mn-cs"/>
            </a:rPr>
            <a:t>｢</a:t>
          </a:r>
          <a:r>
            <a:rPr kumimoji="1" lang="ja-JP" altLang="ja-JP" sz="1100">
              <a:effectLst/>
              <a:latin typeface="+mn-lt"/>
              <a:ea typeface="+mn-ea"/>
              <a:cs typeface="+mn-cs"/>
            </a:rPr>
            <a:t>課税分類コード</a:t>
          </a:r>
          <a:r>
            <a:rPr kumimoji="1" lang="en-US" altLang="ja-JP" sz="1100">
              <a:effectLst/>
              <a:latin typeface="+mn-lt"/>
              <a:ea typeface="+mn-ea"/>
              <a:cs typeface="+mn-cs"/>
            </a:rPr>
            <a:t>｣</a:t>
          </a:r>
          <a:r>
            <a:rPr kumimoji="1" lang="ja-JP" altLang="ja-JP" sz="1100">
              <a:effectLst/>
              <a:latin typeface="+mn-lt"/>
              <a:ea typeface="+mn-ea"/>
              <a:cs typeface="+mn-cs"/>
            </a:rPr>
            <a:t>「消費税率」に従う。</a:t>
          </a:r>
          <a:endParaRPr lang="ja-JP" altLang="ja-JP">
            <a:effectLst/>
          </a:endParaRPr>
        </a:p>
      </xdr:txBody>
    </xdr:sp>
    <xdr:clientData/>
  </xdr:twoCellAnchor>
  <xdr:oneCellAnchor>
    <xdr:from>
      <xdr:col>29</xdr:col>
      <xdr:colOff>336550</xdr:colOff>
      <xdr:row>11</xdr:row>
      <xdr:rowOff>88363</xdr:rowOff>
    </xdr:from>
    <xdr:ext cx="1825997" cy="783619"/>
    <xdr:sp macro="" textlink="">
      <xdr:nvSpPr>
        <xdr:cNvPr id="12" name="吹き出し: 角を丸めた四角形 15">
          <a:extLst>
            <a:ext uri="{FF2B5EF4-FFF2-40B4-BE49-F238E27FC236}">
              <a16:creationId xmlns:a16="http://schemas.microsoft.com/office/drawing/2014/main" id="{00000000-0008-0000-0300-00000C000000}"/>
            </a:ext>
          </a:extLst>
        </xdr:cNvPr>
        <xdr:cNvSpPr/>
      </xdr:nvSpPr>
      <xdr:spPr bwMode="auto">
        <a:xfrm>
          <a:off x="14595475" y="2926813"/>
          <a:ext cx="1825997" cy="783619"/>
        </a:xfrm>
        <a:prstGeom prst="wedgeRoundRectCallout">
          <a:avLst>
            <a:gd name="adj1" fmla="val -236281"/>
            <a:gd name="adj2" fmla="val 9114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④税率ごとに区分して合計した対価の額（税抜き又は税込み）及び適用税率</a:t>
          </a:r>
          <a:endParaRPr lang="en-US" altLang="ja-JP" sz="1100">
            <a:solidFill>
              <a:srgbClr val="FF0000"/>
            </a:solidFill>
            <a:effectLst/>
            <a:latin typeface="+mn-lt"/>
            <a:ea typeface="+mn-ea"/>
            <a:cs typeface="+mn-cs"/>
          </a:endParaRPr>
        </a:p>
      </xdr:txBody>
    </xdr:sp>
    <xdr:clientData/>
  </xdr:oneCellAnchor>
  <xdr:oneCellAnchor>
    <xdr:from>
      <xdr:col>9</xdr:col>
      <xdr:colOff>241086</xdr:colOff>
      <xdr:row>30</xdr:row>
      <xdr:rowOff>93273</xdr:rowOff>
    </xdr:from>
    <xdr:ext cx="1970208" cy="522413"/>
    <xdr:sp macro="" textlink="">
      <xdr:nvSpPr>
        <xdr:cNvPr id="13" name="吹き出し: 角を丸めた四角形 20">
          <a:extLst>
            <a:ext uri="{FF2B5EF4-FFF2-40B4-BE49-F238E27FC236}">
              <a16:creationId xmlns:a16="http://schemas.microsoft.com/office/drawing/2014/main" id="{00000000-0008-0000-0300-00000D000000}"/>
            </a:ext>
          </a:extLst>
        </xdr:cNvPr>
        <xdr:cNvSpPr/>
      </xdr:nvSpPr>
      <xdr:spPr bwMode="auto">
        <a:xfrm>
          <a:off x="4555911" y="7446573"/>
          <a:ext cx="1970208" cy="522413"/>
        </a:xfrm>
        <a:prstGeom prst="wedgeRoundRectCallout">
          <a:avLst>
            <a:gd name="adj1" fmla="val -40536"/>
            <a:gd name="adj2" fmla="val -1159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ja-JP" sz="1100">
              <a:solidFill>
                <a:srgbClr val="FF0000"/>
              </a:solidFill>
              <a:effectLst/>
              <a:latin typeface="+mn-lt"/>
              <a:ea typeface="+mn-ea"/>
              <a:cs typeface="+mn-cs"/>
            </a:rPr>
            <a:t>③取引内容（軽減税率の対象品目がある場合、その旨）</a:t>
          </a:r>
        </a:p>
      </xdr:txBody>
    </xdr:sp>
    <xdr:clientData/>
  </xdr:oneCellAnchor>
  <xdr:twoCellAnchor>
    <xdr:from>
      <xdr:col>1</xdr:col>
      <xdr:colOff>368300</xdr:colOff>
      <xdr:row>2</xdr:row>
      <xdr:rowOff>6350</xdr:rowOff>
    </xdr:from>
    <xdr:to>
      <xdr:col>3</xdr:col>
      <xdr:colOff>87050</xdr:colOff>
      <xdr:row>2</xdr:row>
      <xdr:rowOff>222350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254125" y="7016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p>
        <a:p>
          <a:endParaRPr kumimoji="1" lang="ja-JP" altLang="en-US" sz="1100">
            <a:solidFill>
              <a:srgbClr val="0070C0"/>
            </a:solidFill>
          </a:endParaRPr>
        </a:p>
      </xdr:txBody>
    </xdr:sp>
    <xdr:clientData/>
  </xdr:twoCellAnchor>
  <xdr:twoCellAnchor>
    <xdr:from>
      <xdr:col>4</xdr:col>
      <xdr:colOff>387350</xdr:colOff>
      <xdr:row>2</xdr:row>
      <xdr:rowOff>25400</xdr:rowOff>
    </xdr:from>
    <xdr:to>
      <xdr:col>6</xdr:col>
      <xdr:colOff>106100</xdr:colOff>
      <xdr:row>3</xdr:row>
      <xdr:rowOff>3275</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2559050"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7</xdr:col>
      <xdr:colOff>184149</xdr:colOff>
      <xdr:row>2</xdr:row>
      <xdr:rowOff>25400</xdr:rowOff>
    </xdr:from>
    <xdr:to>
      <xdr:col>8</xdr:col>
      <xdr:colOff>331524</xdr:colOff>
      <xdr:row>3</xdr:row>
      <xdr:rowOff>3275</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3641724"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10</xdr:col>
      <xdr:colOff>355600</xdr:colOff>
      <xdr:row>2</xdr:row>
      <xdr:rowOff>25400</xdr:rowOff>
    </xdr:from>
    <xdr:to>
      <xdr:col>11</xdr:col>
      <xdr:colOff>502975</xdr:colOff>
      <xdr:row>3</xdr:row>
      <xdr:rowOff>3275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5099050"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X1081</a:t>
          </a:r>
        </a:p>
        <a:p>
          <a:endParaRPr kumimoji="1" lang="ja-JP" altLang="en-US" sz="1100">
            <a:solidFill>
              <a:srgbClr val="0070C0"/>
            </a:solidFill>
          </a:endParaRPr>
        </a:p>
      </xdr:txBody>
    </xdr:sp>
    <xdr:clientData/>
  </xdr:twoCellAnchor>
  <xdr:twoCellAnchor>
    <xdr:from>
      <xdr:col>13</xdr:col>
      <xdr:colOff>196850</xdr:colOff>
      <xdr:row>2</xdr:row>
      <xdr:rowOff>6350</xdr:rowOff>
    </xdr:from>
    <xdr:to>
      <xdr:col>14</xdr:col>
      <xdr:colOff>344225</xdr:colOff>
      <xdr:row>2</xdr:row>
      <xdr:rowOff>222350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607175" y="7016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X1082</a:t>
          </a:r>
        </a:p>
        <a:p>
          <a:endParaRPr kumimoji="1" lang="ja-JP" altLang="en-US" sz="1100">
            <a:solidFill>
              <a:srgbClr val="0070C0"/>
            </a:solidFill>
          </a:endParaRPr>
        </a:p>
      </xdr:txBody>
    </xdr:sp>
    <xdr:clientData/>
  </xdr:twoCellAnchor>
  <xdr:twoCellAnchor>
    <xdr:from>
      <xdr:col>0</xdr:col>
      <xdr:colOff>19050</xdr:colOff>
      <xdr:row>9</xdr:row>
      <xdr:rowOff>19050</xdr:rowOff>
    </xdr:from>
    <xdr:to>
      <xdr:col>0</xdr:col>
      <xdr:colOff>811050</xdr:colOff>
      <xdr:row>9</xdr:row>
      <xdr:rowOff>235050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9050" y="2381250"/>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X1003M1</a:t>
          </a:r>
        </a:p>
        <a:p>
          <a:endParaRPr kumimoji="1" lang="ja-JP" altLang="en-US" sz="1100">
            <a:solidFill>
              <a:srgbClr val="0070C0"/>
            </a:solidFill>
          </a:endParaRPr>
        </a:p>
      </xdr:txBody>
    </xdr:sp>
    <xdr:clientData/>
  </xdr:twoCellAnchor>
  <xdr:twoCellAnchor>
    <xdr:from>
      <xdr:col>0</xdr:col>
      <xdr:colOff>19050</xdr:colOff>
      <xdr:row>10</xdr:row>
      <xdr:rowOff>19050</xdr:rowOff>
    </xdr:from>
    <xdr:to>
      <xdr:col>0</xdr:col>
      <xdr:colOff>811050</xdr:colOff>
      <xdr:row>10</xdr:row>
      <xdr:rowOff>235050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9050" y="2619375"/>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X1003M2</a:t>
          </a:r>
        </a:p>
        <a:p>
          <a:endParaRPr kumimoji="1" lang="ja-JP" altLang="en-US" sz="1100">
            <a:solidFill>
              <a:srgbClr val="0070C0"/>
            </a:solidFill>
          </a:endParaRPr>
        </a:p>
      </xdr:txBody>
    </xdr:sp>
    <xdr:clientData/>
  </xdr:twoCellAnchor>
  <xdr:twoCellAnchor>
    <xdr:from>
      <xdr:col>0</xdr:col>
      <xdr:colOff>19050</xdr:colOff>
      <xdr:row>10</xdr:row>
      <xdr:rowOff>234950</xdr:rowOff>
    </xdr:from>
    <xdr:to>
      <xdr:col>0</xdr:col>
      <xdr:colOff>811050</xdr:colOff>
      <xdr:row>11</xdr:row>
      <xdr:rowOff>212825</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9050" y="2835275"/>
          <a:ext cx="792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X1003M3</a:t>
          </a:r>
        </a:p>
        <a:p>
          <a:endParaRPr kumimoji="1" lang="ja-JP" altLang="en-US" sz="1100">
            <a:solidFill>
              <a:srgbClr val="0070C0"/>
            </a:solidFill>
          </a:endParaRPr>
        </a:p>
      </xdr:txBody>
    </xdr:sp>
    <xdr:clientData/>
  </xdr:twoCellAnchor>
  <xdr:twoCellAnchor>
    <xdr:from>
      <xdr:col>0</xdr:col>
      <xdr:colOff>238125</xdr:colOff>
      <xdr:row>12</xdr:row>
      <xdr:rowOff>9525</xdr:rowOff>
    </xdr:from>
    <xdr:to>
      <xdr:col>0</xdr:col>
      <xdr:colOff>814125</xdr:colOff>
      <xdr:row>12</xdr:row>
      <xdr:rowOff>225525</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238125" y="30765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p>
        <a:p>
          <a:endParaRPr kumimoji="1" lang="ja-JP" altLang="en-US" sz="1100">
            <a:solidFill>
              <a:srgbClr val="0070C0"/>
            </a:solidFill>
          </a:endParaRPr>
        </a:p>
      </xdr:txBody>
    </xdr:sp>
    <xdr:clientData/>
  </xdr:twoCellAnchor>
  <xdr:twoCellAnchor>
    <xdr:from>
      <xdr:col>0</xdr:col>
      <xdr:colOff>238125</xdr:colOff>
      <xdr:row>13</xdr:row>
      <xdr:rowOff>22225</xdr:rowOff>
    </xdr:from>
    <xdr:to>
      <xdr:col>0</xdr:col>
      <xdr:colOff>814125</xdr:colOff>
      <xdr:row>14</xdr:row>
      <xdr:rowOff>100</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38125" y="33274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p>
        <a:p>
          <a:endParaRPr kumimoji="1" lang="ja-JP" altLang="en-US" sz="1100">
            <a:solidFill>
              <a:srgbClr val="0070C0"/>
            </a:solidFill>
          </a:endParaRPr>
        </a:p>
      </xdr:txBody>
    </xdr:sp>
    <xdr:clientData/>
  </xdr:twoCellAnchor>
  <xdr:twoCellAnchor>
    <xdr:from>
      <xdr:col>0</xdr:col>
      <xdr:colOff>238125</xdr:colOff>
      <xdr:row>13</xdr:row>
      <xdr:rowOff>231775</xdr:rowOff>
    </xdr:from>
    <xdr:to>
      <xdr:col>0</xdr:col>
      <xdr:colOff>814125</xdr:colOff>
      <xdr:row>14</xdr:row>
      <xdr:rowOff>209650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238125" y="35369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14</xdr:row>
      <xdr:rowOff>225425</xdr:rowOff>
    </xdr:from>
    <xdr:to>
      <xdr:col>0</xdr:col>
      <xdr:colOff>814125</xdr:colOff>
      <xdr:row>15</xdr:row>
      <xdr:rowOff>203300</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238125" y="3768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16</xdr:row>
      <xdr:rowOff>15875</xdr:rowOff>
    </xdr:from>
    <xdr:to>
      <xdr:col>0</xdr:col>
      <xdr:colOff>814125</xdr:colOff>
      <xdr:row>16</xdr:row>
      <xdr:rowOff>231875</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238125" y="4035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17</xdr:row>
      <xdr:rowOff>22225</xdr:rowOff>
    </xdr:from>
    <xdr:to>
      <xdr:col>0</xdr:col>
      <xdr:colOff>814125</xdr:colOff>
      <xdr:row>18</xdr:row>
      <xdr:rowOff>100</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238125" y="42799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X1041</a:t>
          </a:r>
        </a:p>
        <a:p>
          <a:endParaRPr kumimoji="1" lang="ja-JP" altLang="en-US" sz="1100">
            <a:solidFill>
              <a:srgbClr val="0070C0"/>
            </a:solidFill>
          </a:endParaRPr>
        </a:p>
      </xdr:txBody>
    </xdr:sp>
    <xdr:clientData/>
  </xdr:twoCellAnchor>
  <xdr:twoCellAnchor>
    <xdr:from>
      <xdr:col>0</xdr:col>
      <xdr:colOff>238125</xdr:colOff>
      <xdr:row>22</xdr:row>
      <xdr:rowOff>231775</xdr:rowOff>
    </xdr:from>
    <xdr:to>
      <xdr:col>0</xdr:col>
      <xdr:colOff>814125</xdr:colOff>
      <xdr:row>23</xdr:row>
      <xdr:rowOff>209650</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238125" y="56800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X1092</a:t>
          </a:r>
        </a:p>
        <a:p>
          <a:endParaRPr kumimoji="1" lang="ja-JP" altLang="en-US" sz="1100">
            <a:solidFill>
              <a:srgbClr val="0070C0"/>
            </a:solidFill>
          </a:endParaRPr>
        </a:p>
      </xdr:txBody>
    </xdr:sp>
    <xdr:clientData/>
  </xdr:twoCellAnchor>
  <xdr:twoCellAnchor>
    <xdr:from>
      <xdr:col>0</xdr:col>
      <xdr:colOff>238125</xdr:colOff>
      <xdr:row>24</xdr:row>
      <xdr:rowOff>15875</xdr:rowOff>
    </xdr:from>
    <xdr:to>
      <xdr:col>0</xdr:col>
      <xdr:colOff>814125</xdr:colOff>
      <xdr:row>24</xdr:row>
      <xdr:rowOff>231875</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238125" y="5940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X1093</a:t>
          </a:r>
        </a:p>
        <a:p>
          <a:endParaRPr kumimoji="1" lang="ja-JP" altLang="en-US" sz="1100">
            <a:solidFill>
              <a:srgbClr val="0070C0"/>
            </a:solidFill>
          </a:endParaRPr>
        </a:p>
      </xdr:txBody>
    </xdr:sp>
    <xdr:clientData/>
  </xdr:twoCellAnchor>
  <xdr:twoCellAnchor>
    <xdr:from>
      <xdr:col>0</xdr:col>
      <xdr:colOff>238125</xdr:colOff>
      <xdr:row>25</xdr:row>
      <xdr:rowOff>9525</xdr:rowOff>
    </xdr:from>
    <xdr:to>
      <xdr:col>0</xdr:col>
      <xdr:colOff>814125</xdr:colOff>
      <xdr:row>25</xdr:row>
      <xdr:rowOff>225525</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238125" y="61722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X1094</a:t>
          </a:r>
        </a:p>
        <a:p>
          <a:endParaRPr kumimoji="1" lang="ja-JP" altLang="en-US" sz="1100">
            <a:solidFill>
              <a:srgbClr val="0070C0"/>
            </a:solidFill>
          </a:endParaRPr>
        </a:p>
      </xdr:txBody>
    </xdr:sp>
    <xdr:clientData/>
  </xdr:twoCellAnchor>
  <xdr:twoCellAnchor>
    <xdr:from>
      <xdr:col>0</xdr:col>
      <xdr:colOff>238125</xdr:colOff>
      <xdr:row>25</xdr:row>
      <xdr:rowOff>231775</xdr:rowOff>
    </xdr:from>
    <xdr:to>
      <xdr:col>0</xdr:col>
      <xdr:colOff>814125</xdr:colOff>
      <xdr:row>26</xdr:row>
      <xdr:rowOff>209650</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238125" y="63944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X1385</a:t>
          </a:r>
        </a:p>
        <a:p>
          <a:endParaRPr kumimoji="1" lang="ja-JP" altLang="en-US" sz="1100">
            <a:solidFill>
              <a:srgbClr val="0070C0"/>
            </a:solidFill>
          </a:endParaRPr>
        </a:p>
      </xdr:txBody>
    </xdr:sp>
    <xdr:clientData/>
  </xdr:twoCellAnchor>
  <xdr:twoCellAnchor>
    <xdr:from>
      <xdr:col>0</xdr:col>
      <xdr:colOff>238125</xdr:colOff>
      <xdr:row>27</xdr:row>
      <xdr:rowOff>28575</xdr:rowOff>
    </xdr:from>
    <xdr:to>
      <xdr:col>0</xdr:col>
      <xdr:colOff>814125</xdr:colOff>
      <xdr:row>28</xdr:row>
      <xdr:rowOff>6450</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238125" y="66675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X1099</a:t>
          </a:r>
        </a:p>
        <a:p>
          <a:endParaRPr kumimoji="1" lang="ja-JP" altLang="en-US" sz="1100">
            <a:solidFill>
              <a:srgbClr val="0070C0"/>
            </a:solidFill>
          </a:endParaRPr>
        </a:p>
      </xdr:txBody>
    </xdr:sp>
    <xdr:clientData/>
  </xdr:twoCellAnchor>
  <xdr:twoCellAnchor>
    <xdr:from>
      <xdr:col>0</xdr:col>
      <xdr:colOff>238125</xdr:colOff>
      <xdr:row>28</xdr:row>
      <xdr:rowOff>34925</xdr:rowOff>
    </xdr:from>
    <xdr:to>
      <xdr:col>0</xdr:col>
      <xdr:colOff>814125</xdr:colOff>
      <xdr:row>29</xdr:row>
      <xdr:rowOff>12800</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238125" y="691197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X1098</a:t>
          </a:r>
        </a:p>
        <a:p>
          <a:endParaRPr kumimoji="1" lang="ja-JP" altLang="en-US" sz="1100">
            <a:solidFill>
              <a:srgbClr val="0070C0"/>
            </a:solidFill>
          </a:endParaRPr>
        </a:p>
      </xdr:txBody>
    </xdr:sp>
    <xdr:clientData/>
  </xdr:twoCellAnchor>
  <xdr:twoCellAnchor>
    <xdr:from>
      <xdr:col>11</xdr:col>
      <xdr:colOff>158750</xdr:colOff>
      <xdr:row>22</xdr:row>
      <xdr:rowOff>209550</xdr:rowOff>
    </xdr:from>
    <xdr:to>
      <xdr:col>11</xdr:col>
      <xdr:colOff>793750</xdr:colOff>
      <xdr:row>23</xdr:row>
      <xdr:rowOff>196950</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330825" y="5657850"/>
          <a:ext cx="635000"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X1152</a:t>
          </a:r>
        </a:p>
        <a:p>
          <a:endParaRPr kumimoji="1" lang="ja-JP" altLang="en-US" sz="1100">
            <a:solidFill>
              <a:srgbClr val="0070C0"/>
            </a:solidFill>
          </a:endParaRPr>
        </a:p>
      </xdr:txBody>
    </xdr:sp>
    <xdr:clientData/>
  </xdr:twoCellAnchor>
  <xdr:twoCellAnchor>
    <xdr:from>
      <xdr:col>11</xdr:col>
      <xdr:colOff>171450</xdr:colOff>
      <xdr:row>23</xdr:row>
      <xdr:rowOff>215900</xdr:rowOff>
    </xdr:from>
    <xdr:to>
      <xdr:col>12</xdr:col>
      <xdr:colOff>0</xdr:colOff>
      <xdr:row>24</xdr:row>
      <xdr:rowOff>203300</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5343525" y="5902325"/>
          <a:ext cx="638175"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X1351</a:t>
          </a:r>
        </a:p>
        <a:p>
          <a:endParaRPr kumimoji="1" lang="ja-JP" altLang="en-US" sz="1100">
            <a:solidFill>
              <a:srgbClr val="0070C0"/>
            </a:solidFill>
          </a:endParaRPr>
        </a:p>
      </xdr:txBody>
    </xdr:sp>
    <xdr:clientData/>
  </xdr:twoCellAnchor>
  <xdr:twoCellAnchor>
    <xdr:from>
      <xdr:col>11</xdr:col>
      <xdr:colOff>184150</xdr:colOff>
      <xdr:row>25</xdr:row>
      <xdr:rowOff>0</xdr:rowOff>
    </xdr:from>
    <xdr:to>
      <xdr:col>12</xdr:col>
      <xdr:colOff>12700</xdr:colOff>
      <xdr:row>25</xdr:row>
      <xdr:rowOff>216000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5356225" y="6162675"/>
          <a:ext cx="638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X1352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190500</xdr:colOff>
      <xdr:row>26</xdr:row>
      <xdr:rowOff>19050</xdr:rowOff>
    </xdr:from>
    <xdr:to>
      <xdr:col>12</xdr:col>
      <xdr:colOff>19050</xdr:colOff>
      <xdr:row>27</xdr:row>
      <xdr:rowOff>6450</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5362575" y="6419850"/>
          <a:ext cx="638175"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11</xdr:col>
      <xdr:colOff>196850</xdr:colOff>
      <xdr:row>27</xdr:row>
      <xdr:rowOff>19050</xdr:rowOff>
    </xdr:from>
    <xdr:to>
      <xdr:col>12</xdr:col>
      <xdr:colOff>25400</xdr:colOff>
      <xdr:row>28</xdr:row>
      <xdr:rowOff>6450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5368925" y="6657975"/>
          <a:ext cx="638175"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X1393</a:t>
          </a:r>
        </a:p>
        <a:p>
          <a:endParaRPr kumimoji="1" lang="ja-JP" altLang="en-US" sz="1100">
            <a:solidFill>
              <a:srgbClr val="0070C0"/>
            </a:solidFill>
          </a:endParaRPr>
        </a:p>
      </xdr:txBody>
    </xdr:sp>
    <xdr:clientData/>
  </xdr:twoCellAnchor>
  <xdr:twoCellAnchor>
    <xdr:from>
      <xdr:col>18</xdr:col>
      <xdr:colOff>260350</xdr:colOff>
      <xdr:row>2</xdr:row>
      <xdr:rowOff>12700</xdr:rowOff>
    </xdr:from>
    <xdr:to>
      <xdr:col>19</xdr:col>
      <xdr:colOff>407725</xdr:colOff>
      <xdr:row>2</xdr:row>
      <xdr:rowOff>228700</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8813800" y="7080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21</xdr:col>
      <xdr:colOff>349250</xdr:colOff>
      <xdr:row>2</xdr:row>
      <xdr:rowOff>0</xdr:rowOff>
    </xdr:from>
    <xdr:to>
      <xdr:col>22</xdr:col>
      <xdr:colOff>496625</xdr:colOff>
      <xdr:row>2</xdr:row>
      <xdr:rowOff>216000</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0188575" y="6953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26</xdr:col>
      <xdr:colOff>6350</xdr:colOff>
      <xdr:row>2</xdr:row>
      <xdr:rowOff>25400</xdr:rowOff>
    </xdr:from>
    <xdr:to>
      <xdr:col>27</xdr:col>
      <xdr:colOff>153725</xdr:colOff>
      <xdr:row>3</xdr:row>
      <xdr:rowOff>3275</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2369800" y="720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p>
        <a:p>
          <a:endParaRPr kumimoji="1" lang="ja-JP" altLang="en-US" sz="1100">
            <a:solidFill>
              <a:srgbClr val="0070C0"/>
            </a:solidFill>
          </a:endParaRPr>
        </a:p>
      </xdr:txBody>
    </xdr:sp>
    <xdr:clientData/>
  </xdr:twoCellAnchor>
  <xdr:twoCellAnchor>
    <xdr:from>
      <xdr:col>28</xdr:col>
      <xdr:colOff>165100</xdr:colOff>
      <xdr:row>2</xdr:row>
      <xdr:rowOff>21664</xdr:rowOff>
    </xdr:from>
    <xdr:to>
      <xdr:col>29</xdr:col>
      <xdr:colOff>312475</xdr:colOff>
      <xdr:row>2</xdr:row>
      <xdr:rowOff>237664</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13995400" y="71698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31</xdr:col>
      <xdr:colOff>317500</xdr:colOff>
      <xdr:row>2</xdr:row>
      <xdr:rowOff>53414</xdr:rowOff>
    </xdr:from>
    <xdr:to>
      <xdr:col>33</xdr:col>
      <xdr:colOff>36250</xdr:colOff>
      <xdr:row>3</xdr:row>
      <xdr:rowOff>31289</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15433675" y="74873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6</xdr:row>
      <xdr:rowOff>38100</xdr:rowOff>
    </xdr:from>
    <xdr:to>
      <xdr:col>17</xdr:col>
      <xdr:colOff>342900</xdr:colOff>
      <xdr:row>7</xdr:row>
      <xdr:rowOff>31750</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7829550" y="1685925"/>
          <a:ext cx="638175" cy="23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16</xdr:col>
      <xdr:colOff>133350</xdr:colOff>
      <xdr:row>8</xdr:row>
      <xdr:rowOff>222250</xdr:rowOff>
    </xdr:from>
    <xdr:to>
      <xdr:col>17</xdr:col>
      <xdr:colOff>342900</xdr:colOff>
      <xdr:row>9</xdr:row>
      <xdr:rowOff>209650</xdr:rowOff>
    </xdr:to>
    <xdr:sp macro=""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7829550" y="2346325"/>
          <a:ext cx="638175"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16</xdr:col>
      <xdr:colOff>133350</xdr:colOff>
      <xdr:row>10</xdr:row>
      <xdr:rowOff>0</xdr:rowOff>
    </xdr:from>
    <xdr:to>
      <xdr:col>17</xdr:col>
      <xdr:colOff>342900</xdr:colOff>
      <xdr:row>10</xdr:row>
      <xdr:rowOff>216000</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7829550" y="2600325"/>
          <a:ext cx="638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11</xdr:row>
      <xdr:rowOff>6350</xdr:rowOff>
    </xdr:from>
    <xdr:to>
      <xdr:col>17</xdr:col>
      <xdr:colOff>342900</xdr:colOff>
      <xdr:row>11</xdr:row>
      <xdr:rowOff>222350</xdr:rowOff>
    </xdr:to>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7829550" y="2844800"/>
          <a:ext cx="638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12</xdr:row>
      <xdr:rowOff>0</xdr:rowOff>
    </xdr:from>
    <xdr:to>
      <xdr:col>17</xdr:col>
      <xdr:colOff>342900</xdr:colOff>
      <xdr:row>12</xdr:row>
      <xdr:rowOff>216000</xdr:rowOff>
    </xdr:to>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7829550" y="3067050"/>
          <a:ext cx="6381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13</xdr:row>
      <xdr:rowOff>12700</xdr:rowOff>
    </xdr:from>
    <xdr:to>
      <xdr:col>17</xdr:col>
      <xdr:colOff>342900</xdr:colOff>
      <xdr:row>14</xdr:row>
      <xdr:rowOff>100</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7829550" y="3317875"/>
          <a:ext cx="638175"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15</xdr:row>
      <xdr:rowOff>19050</xdr:rowOff>
    </xdr:from>
    <xdr:to>
      <xdr:col>17</xdr:col>
      <xdr:colOff>342899</xdr:colOff>
      <xdr:row>16</xdr:row>
      <xdr:rowOff>6450</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7829550" y="3800475"/>
          <a:ext cx="638174"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X59</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16</xdr:row>
      <xdr:rowOff>32252</xdr:rowOff>
    </xdr:from>
    <xdr:to>
      <xdr:col>17</xdr:col>
      <xdr:colOff>342899</xdr:colOff>
      <xdr:row>17</xdr:row>
      <xdr:rowOff>19652</xdr:rowOff>
    </xdr:to>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7829550" y="4051802"/>
          <a:ext cx="638174"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17</xdr:row>
      <xdr:rowOff>9388</xdr:rowOff>
    </xdr:from>
    <xdr:to>
      <xdr:col>17</xdr:col>
      <xdr:colOff>342899</xdr:colOff>
      <xdr:row>17</xdr:row>
      <xdr:rowOff>225388</xdr:rowOff>
    </xdr:to>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7829550" y="4267063"/>
          <a:ext cx="638174"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X1313</a:t>
          </a:r>
        </a:p>
        <a:p>
          <a:endParaRPr kumimoji="1" lang="ja-JP" altLang="en-US" sz="1100">
            <a:solidFill>
              <a:srgbClr val="0070C0"/>
            </a:solidFill>
          </a:endParaRPr>
        </a:p>
      </xdr:txBody>
    </xdr:sp>
    <xdr:clientData/>
  </xdr:twoCellAnchor>
  <xdr:twoCellAnchor>
    <xdr:from>
      <xdr:col>16</xdr:col>
      <xdr:colOff>133350</xdr:colOff>
      <xdr:row>18</xdr:row>
      <xdr:rowOff>40485</xdr:rowOff>
    </xdr:from>
    <xdr:to>
      <xdr:col>17</xdr:col>
      <xdr:colOff>342899</xdr:colOff>
      <xdr:row>19</xdr:row>
      <xdr:rowOff>27885</xdr:rowOff>
    </xdr:to>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7829550" y="4536285"/>
          <a:ext cx="638174"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20</xdr:row>
      <xdr:rowOff>49922</xdr:rowOff>
    </xdr:from>
    <xdr:to>
      <xdr:col>17</xdr:col>
      <xdr:colOff>342899</xdr:colOff>
      <xdr:row>21</xdr:row>
      <xdr:rowOff>37322</xdr:rowOff>
    </xdr:to>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7829550" y="5021972"/>
          <a:ext cx="638174"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X1381</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21</xdr:row>
      <xdr:rowOff>47061</xdr:rowOff>
    </xdr:from>
    <xdr:to>
      <xdr:col>17</xdr:col>
      <xdr:colOff>342899</xdr:colOff>
      <xdr:row>22</xdr:row>
      <xdr:rowOff>34461</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7829550" y="5257236"/>
          <a:ext cx="638174"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X1080</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16</xdr:col>
      <xdr:colOff>133350</xdr:colOff>
      <xdr:row>19</xdr:row>
      <xdr:rowOff>47688</xdr:rowOff>
    </xdr:from>
    <xdr:to>
      <xdr:col>17</xdr:col>
      <xdr:colOff>342899</xdr:colOff>
      <xdr:row>20</xdr:row>
      <xdr:rowOff>35088</xdr:rowOff>
    </xdr:to>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7829550" y="4781613"/>
          <a:ext cx="638174" cy="2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X1052</a:t>
          </a:r>
        </a:p>
        <a:p>
          <a:endParaRPr kumimoji="1" lang="ja-JP" altLang="en-US" sz="1100">
            <a:solidFill>
              <a:srgbClr val="0070C0"/>
            </a:solidFill>
          </a:endParaRPr>
        </a:p>
      </xdr:txBody>
    </xdr:sp>
    <xdr:clientData/>
  </xdr:twoCellAnchor>
  <xdr:twoCellAnchor>
    <xdr:from>
      <xdr:col>28</xdr:col>
      <xdr:colOff>215044</xdr:colOff>
      <xdr:row>16</xdr:row>
      <xdr:rowOff>221415</xdr:rowOff>
    </xdr:from>
    <xdr:to>
      <xdr:col>29</xdr:col>
      <xdr:colOff>362419</xdr:colOff>
      <xdr:row>17</xdr:row>
      <xdr:rowOff>199290</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14045344" y="424096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215044</xdr:colOff>
      <xdr:row>20</xdr:row>
      <xdr:rowOff>7146</xdr:rowOff>
    </xdr:from>
    <xdr:to>
      <xdr:col>29</xdr:col>
      <xdr:colOff>362419</xdr:colOff>
      <xdr:row>20</xdr:row>
      <xdr:rowOff>223146</xdr:rowOff>
    </xdr:to>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14045344" y="497919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X1382</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215044</xdr:colOff>
      <xdr:row>19</xdr:row>
      <xdr:rowOff>6696</xdr:rowOff>
    </xdr:from>
    <xdr:to>
      <xdr:col>29</xdr:col>
      <xdr:colOff>362419</xdr:colOff>
      <xdr:row>19</xdr:row>
      <xdr:rowOff>222696</xdr:rowOff>
    </xdr:to>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14045344" y="474062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X1053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28</xdr:col>
      <xdr:colOff>215044</xdr:colOff>
      <xdr:row>16</xdr:row>
      <xdr:rowOff>19050</xdr:rowOff>
    </xdr:from>
    <xdr:to>
      <xdr:col>29</xdr:col>
      <xdr:colOff>362419</xdr:colOff>
      <xdr:row>16</xdr:row>
      <xdr:rowOff>235050</xdr:rowOff>
    </xdr:to>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14045344" y="40386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X1004</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23</xdr:row>
      <xdr:rowOff>0</xdr:rowOff>
    </xdr:from>
    <xdr:to>
      <xdr:col>22</xdr:col>
      <xdr:colOff>741953</xdr:colOff>
      <xdr:row>23</xdr:row>
      <xdr:rowOff>216000</xdr:rowOff>
    </xdr:to>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0433903" y="56864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X1109</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24</xdr:row>
      <xdr:rowOff>46583</xdr:rowOff>
    </xdr:from>
    <xdr:to>
      <xdr:col>22</xdr:col>
      <xdr:colOff>741953</xdr:colOff>
      <xdr:row>25</xdr:row>
      <xdr:rowOff>24458</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0433903" y="597113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X1153</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25</xdr:row>
      <xdr:rowOff>46333</xdr:rowOff>
    </xdr:from>
    <xdr:to>
      <xdr:col>22</xdr:col>
      <xdr:colOff>741953</xdr:colOff>
      <xdr:row>26</xdr:row>
      <xdr:rowOff>24208</xdr:rowOff>
    </xdr:to>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10433903" y="62090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X1341</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26</xdr:row>
      <xdr:rowOff>77231</xdr:rowOff>
    </xdr:from>
    <xdr:to>
      <xdr:col>22</xdr:col>
      <xdr:colOff>741953</xdr:colOff>
      <xdr:row>27</xdr:row>
      <xdr:rowOff>55106</xdr:rowOff>
    </xdr:to>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10433903" y="647803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X1342</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27</xdr:row>
      <xdr:rowOff>54139</xdr:rowOff>
    </xdr:from>
    <xdr:to>
      <xdr:col>22</xdr:col>
      <xdr:colOff>741953</xdr:colOff>
      <xdr:row>28</xdr:row>
      <xdr:rowOff>32014</xdr:rowOff>
    </xdr:to>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10433903" y="669306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0070C0"/>
              </a:solidFill>
            </a:rPr>
            <a:t>X1058</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twoCellAnchor>
    <xdr:from>
      <xdr:col>22</xdr:col>
      <xdr:colOff>165953</xdr:colOff>
      <xdr:row>28</xdr:row>
      <xdr:rowOff>224913</xdr:rowOff>
    </xdr:from>
    <xdr:to>
      <xdr:col>22</xdr:col>
      <xdr:colOff>741953</xdr:colOff>
      <xdr:row>29</xdr:row>
      <xdr:rowOff>202788</xdr:rowOff>
    </xdr:to>
    <xdr:sp macro="" textlink="">
      <xdr:nvSpPr>
        <xdr:cNvPr id="66" name="テキスト ボックス 65">
          <a:extLst>
            <a:ext uri="{FF2B5EF4-FFF2-40B4-BE49-F238E27FC236}">
              <a16:creationId xmlns:a16="http://schemas.microsoft.com/office/drawing/2014/main" id="{00000000-0008-0000-0300-000042000000}"/>
            </a:ext>
          </a:extLst>
        </xdr:cNvPr>
        <xdr:cNvSpPr txBox="1"/>
      </xdr:nvSpPr>
      <xdr:spPr>
        <a:xfrm>
          <a:off x="10433903" y="710196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X1335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30</xdr:row>
      <xdr:rowOff>194744</xdr:rowOff>
    </xdr:from>
    <xdr:to>
      <xdr:col>22</xdr:col>
      <xdr:colOff>741953</xdr:colOff>
      <xdr:row>31</xdr:row>
      <xdr:rowOff>172619</xdr:rowOff>
    </xdr:to>
    <xdr:sp macro="" textlink="">
      <xdr:nvSpPr>
        <xdr:cNvPr id="67" name="テキスト ボックス 66">
          <a:extLst>
            <a:ext uri="{FF2B5EF4-FFF2-40B4-BE49-F238E27FC236}">
              <a16:creationId xmlns:a16="http://schemas.microsoft.com/office/drawing/2014/main" id="{00000000-0008-0000-0300-000043000000}"/>
            </a:ext>
          </a:extLst>
        </xdr:cNvPr>
        <xdr:cNvSpPr txBox="1"/>
      </xdr:nvSpPr>
      <xdr:spPr>
        <a:xfrm>
          <a:off x="10433903" y="7548044"/>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X1343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31</xdr:row>
      <xdr:rowOff>216453</xdr:rowOff>
    </xdr:from>
    <xdr:to>
      <xdr:col>22</xdr:col>
      <xdr:colOff>741953</xdr:colOff>
      <xdr:row>32</xdr:row>
      <xdr:rowOff>194328</xdr:rowOff>
    </xdr:to>
    <xdr:sp macro="" textlink="">
      <xdr:nvSpPr>
        <xdr:cNvPr id="68" name="テキスト ボックス 67">
          <a:extLst>
            <a:ext uri="{FF2B5EF4-FFF2-40B4-BE49-F238E27FC236}">
              <a16:creationId xmlns:a16="http://schemas.microsoft.com/office/drawing/2014/main" id="{00000000-0008-0000-0300-000044000000}"/>
            </a:ext>
          </a:extLst>
        </xdr:cNvPr>
        <xdr:cNvSpPr txBox="1"/>
      </xdr:nvSpPr>
      <xdr:spPr>
        <a:xfrm>
          <a:off x="10433903" y="780787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X1160</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33</xdr:row>
      <xdr:rowOff>14433</xdr:rowOff>
    </xdr:from>
    <xdr:to>
      <xdr:col>22</xdr:col>
      <xdr:colOff>741953</xdr:colOff>
      <xdr:row>33</xdr:row>
      <xdr:rowOff>230433</xdr:rowOff>
    </xdr:to>
    <xdr:sp macro="" textlink="">
      <xdr:nvSpPr>
        <xdr:cNvPr id="69" name="テキスト ボックス 68">
          <a:extLst>
            <a:ext uri="{FF2B5EF4-FFF2-40B4-BE49-F238E27FC236}">
              <a16:creationId xmlns:a16="http://schemas.microsoft.com/office/drawing/2014/main" id="{00000000-0008-0000-0300-000045000000}"/>
            </a:ext>
          </a:extLst>
        </xdr:cNvPr>
        <xdr:cNvSpPr txBox="1"/>
      </xdr:nvSpPr>
      <xdr:spPr>
        <a:xfrm>
          <a:off x="10433903" y="8082108"/>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38</xdr:row>
      <xdr:rowOff>32253</xdr:rowOff>
    </xdr:from>
    <xdr:to>
      <xdr:col>22</xdr:col>
      <xdr:colOff>741953</xdr:colOff>
      <xdr:row>39</xdr:row>
      <xdr:rowOff>10128</xdr:rowOff>
    </xdr:to>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10433903" y="929055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X1112</a:t>
          </a:r>
        </a:p>
        <a:p>
          <a:endParaRPr kumimoji="1" lang="en-US" altLang="ja-JP" sz="1100">
            <a:solidFill>
              <a:srgbClr val="0070C0"/>
            </a:solidFill>
          </a:endParaRP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199185</xdr:rowOff>
    </xdr:from>
    <xdr:to>
      <xdr:col>22</xdr:col>
      <xdr:colOff>741953</xdr:colOff>
      <xdr:row>37</xdr:row>
      <xdr:rowOff>177060</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10433903" y="89812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35</xdr:row>
      <xdr:rowOff>14382</xdr:rowOff>
    </xdr:from>
    <xdr:to>
      <xdr:col>22</xdr:col>
      <xdr:colOff>741953</xdr:colOff>
      <xdr:row>35</xdr:row>
      <xdr:rowOff>230382</xdr:rowOff>
    </xdr:to>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10433903" y="855830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X1395</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29</xdr:row>
      <xdr:rowOff>209550</xdr:rowOff>
    </xdr:from>
    <xdr:to>
      <xdr:col>22</xdr:col>
      <xdr:colOff>741953</xdr:colOff>
      <xdr:row>30</xdr:row>
      <xdr:rowOff>187425</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0433903" y="732472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X1163</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22</xdr:col>
      <xdr:colOff>165953</xdr:colOff>
      <xdr:row>36</xdr:row>
      <xdr:rowOff>6350</xdr:rowOff>
    </xdr:from>
    <xdr:to>
      <xdr:col>22</xdr:col>
      <xdr:colOff>741953</xdr:colOff>
      <xdr:row>36</xdr:row>
      <xdr:rowOff>222350</xdr:rowOff>
    </xdr:to>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10433903" y="878840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X1396</a:t>
          </a:r>
        </a:p>
        <a:p>
          <a:endParaRPr kumimoji="1" lang="en-US" altLang="ja-JP" sz="1100">
            <a:solidFill>
              <a:srgbClr val="0070C0"/>
            </a:solidFill>
          </a:endParaRP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0</xdr:col>
      <xdr:colOff>238125</xdr:colOff>
      <xdr:row>6</xdr:row>
      <xdr:rowOff>9525</xdr:rowOff>
    </xdr:from>
    <xdr:to>
      <xdr:col>0</xdr:col>
      <xdr:colOff>814125</xdr:colOff>
      <xdr:row>6</xdr:row>
      <xdr:rowOff>225525</xdr:rowOff>
    </xdr:to>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38125" y="1657350"/>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22</xdr:col>
      <xdr:colOff>165953</xdr:colOff>
      <xdr:row>34</xdr:row>
      <xdr:rowOff>17616</xdr:rowOff>
    </xdr:from>
    <xdr:to>
      <xdr:col>22</xdr:col>
      <xdr:colOff>741953</xdr:colOff>
      <xdr:row>34</xdr:row>
      <xdr:rowOff>233616</xdr:rowOff>
    </xdr:to>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10433903" y="832341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0070C0"/>
              </a:solidFill>
            </a:rPr>
            <a:t>X1394</a:t>
          </a:r>
        </a:p>
        <a:p>
          <a:pPr algn="ctr"/>
          <a:endParaRPr kumimoji="1" lang="en-US" altLang="ja-JP" sz="1100">
            <a:solidFill>
              <a:srgbClr val="0070C0"/>
            </a:solidFill>
          </a:endParaRPr>
        </a:p>
        <a:p>
          <a:pPr algn="ctr"/>
          <a:endParaRPr kumimoji="1" lang="ja-JP" altLang="en-US" sz="1100">
            <a:solidFill>
              <a:srgbClr val="0070C0"/>
            </a:solidFill>
          </a:endParaRPr>
        </a:p>
      </xdr:txBody>
    </xdr:sp>
    <xdr:clientData/>
  </xdr:twoCellAnchor>
  <xdr:oneCellAnchor>
    <xdr:from>
      <xdr:col>20</xdr:col>
      <xdr:colOff>11579</xdr:colOff>
      <xdr:row>5</xdr:row>
      <xdr:rowOff>187511</xdr:rowOff>
    </xdr:from>
    <xdr:ext cx="2034241" cy="539004"/>
    <xdr:sp macro="" textlink="">
      <xdr:nvSpPr>
        <xdr:cNvPr id="77" name="吹き出し: 角を丸めた四角形 12">
          <a:extLst>
            <a:ext uri="{FF2B5EF4-FFF2-40B4-BE49-F238E27FC236}">
              <a16:creationId xmlns:a16="http://schemas.microsoft.com/office/drawing/2014/main" id="{00000000-0008-0000-0300-00004D000000}"/>
            </a:ext>
          </a:extLst>
        </xdr:cNvPr>
        <xdr:cNvSpPr/>
      </xdr:nvSpPr>
      <xdr:spPr bwMode="auto">
        <a:xfrm>
          <a:off x="9422279" y="1597211"/>
          <a:ext cx="2034241" cy="539004"/>
        </a:xfrm>
        <a:prstGeom prst="wedgeRoundRectCallout">
          <a:avLst>
            <a:gd name="adj1" fmla="val -1810"/>
            <a:gd name="adj2" fmla="val -920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twoCellAnchor>
    <xdr:from>
      <xdr:col>0</xdr:col>
      <xdr:colOff>238126</xdr:colOff>
      <xdr:row>7</xdr:row>
      <xdr:rowOff>220196</xdr:rowOff>
    </xdr:from>
    <xdr:to>
      <xdr:col>0</xdr:col>
      <xdr:colOff>814126</xdr:colOff>
      <xdr:row>8</xdr:row>
      <xdr:rowOff>198071</xdr:rowOff>
    </xdr:to>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38126" y="210614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p>
        <a:p>
          <a:endParaRPr kumimoji="1" lang="ja-JP" altLang="en-US" sz="1100">
            <a:solidFill>
              <a:srgbClr val="0070C0"/>
            </a:solidFill>
          </a:endParaRPr>
        </a:p>
      </xdr:txBody>
    </xdr:sp>
    <xdr:clientData/>
  </xdr:twoCellAnchor>
  <xdr:twoCellAnchor>
    <xdr:from>
      <xdr:col>16</xdr:col>
      <xdr:colOff>129988</xdr:colOff>
      <xdr:row>7</xdr:row>
      <xdr:rowOff>217395</xdr:rowOff>
    </xdr:from>
    <xdr:to>
      <xdr:col>17</xdr:col>
      <xdr:colOff>369795</xdr:colOff>
      <xdr:row>8</xdr:row>
      <xdr:rowOff>168088</xdr:rowOff>
    </xdr:to>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7826188" y="2103345"/>
          <a:ext cx="668432" cy="188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p>
        <a:p>
          <a:endParaRPr kumimoji="1" lang="ja-JP" altLang="en-US" sz="1100">
            <a:solidFill>
              <a:srgbClr val="0070C0"/>
            </a:solidFill>
          </a:endParaRPr>
        </a:p>
      </xdr:txBody>
    </xdr:sp>
    <xdr:clientData/>
  </xdr:twoCellAnchor>
  <xdr:twoCellAnchor>
    <xdr:from>
      <xdr:col>3</xdr:col>
      <xdr:colOff>163547</xdr:colOff>
      <xdr:row>19</xdr:row>
      <xdr:rowOff>35719</xdr:rowOff>
    </xdr:from>
    <xdr:to>
      <xdr:col>5</xdr:col>
      <xdr:colOff>376041</xdr:colOff>
      <xdr:row>20</xdr:row>
      <xdr:rowOff>32197</xdr:rowOff>
    </xdr:to>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06622" y="4769644"/>
          <a:ext cx="1069744" cy="23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X1192</a:t>
          </a:r>
          <a:r>
            <a:rPr kumimoji="1" lang="en-US" altLang="ja-JP" sz="1100">
              <a:solidFill>
                <a:srgbClr val="0070C0"/>
              </a:solidFill>
              <a:effectLst/>
              <a:latin typeface="+mn-lt"/>
              <a:ea typeface="+mn-ea"/>
              <a:cs typeface="+mn-cs"/>
            </a:rPr>
            <a:t> + </a:t>
          </a:r>
          <a:r>
            <a:rPr kumimoji="1" lang="en-US" altLang="ja-JP" sz="1100">
              <a:solidFill>
                <a:srgbClr val="0070C0"/>
              </a:solidFill>
            </a:rPr>
            <a:t>X1191</a:t>
          </a:r>
        </a:p>
        <a:p>
          <a:endParaRPr kumimoji="1" lang="ja-JP" altLang="en-US" sz="1100">
            <a:solidFill>
              <a:srgbClr val="0070C0"/>
            </a:solidFill>
          </a:endParaRPr>
        </a:p>
      </xdr:txBody>
    </xdr:sp>
    <xdr:clientData/>
  </xdr:twoCellAnchor>
  <xdr:twoCellAnchor>
    <xdr:from>
      <xdr:col>3</xdr:col>
      <xdr:colOff>163547</xdr:colOff>
      <xdr:row>20</xdr:row>
      <xdr:rowOff>23229</xdr:rowOff>
    </xdr:from>
    <xdr:to>
      <xdr:col>5</xdr:col>
      <xdr:colOff>376041</xdr:colOff>
      <xdr:row>21</xdr:row>
      <xdr:rowOff>18986</xdr:rowOff>
    </xdr:to>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06622" y="4995279"/>
          <a:ext cx="1069744" cy="233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X1194</a:t>
          </a:r>
          <a:r>
            <a:rPr kumimoji="1" lang="en-US" altLang="ja-JP" sz="1100">
              <a:solidFill>
                <a:srgbClr val="0070C0"/>
              </a:solidFill>
              <a:effectLst/>
              <a:latin typeface="+mn-lt"/>
              <a:ea typeface="+mn-ea"/>
              <a:cs typeface="+mn-cs"/>
            </a:rPr>
            <a:t> + </a:t>
          </a:r>
          <a:r>
            <a:rPr kumimoji="1" lang="en-US" altLang="ja-JP" sz="1100">
              <a:solidFill>
                <a:srgbClr val="0070C0"/>
              </a:solidFill>
            </a:rPr>
            <a:t>X1193</a:t>
          </a:r>
        </a:p>
        <a:p>
          <a:endParaRPr kumimoji="1" lang="ja-JP" altLang="en-US" sz="1100">
            <a:solidFill>
              <a:srgbClr val="0070C0"/>
            </a:solidFill>
          </a:endParaRPr>
        </a:p>
      </xdr:txBody>
    </xdr:sp>
    <xdr:clientData/>
  </xdr:twoCellAnchor>
  <xdr:twoCellAnchor>
    <xdr:from>
      <xdr:col>3</xdr:col>
      <xdr:colOff>163547</xdr:colOff>
      <xdr:row>21</xdr:row>
      <xdr:rowOff>47772</xdr:rowOff>
    </xdr:from>
    <xdr:to>
      <xdr:col>5</xdr:col>
      <xdr:colOff>376041</xdr:colOff>
      <xdr:row>22</xdr:row>
      <xdr:rowOff>44250</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06622" y="5257947"/>
          <a:ext cx="1069744" cy="23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X1196</a:t>
          </a:r>
          <a:r>
            <a:rPr kumimoji="1" lang="en-US" altLang="ja-JP" sz="1100">
              <a:solidFill>
                <a:srgbClr val="0070C0"/>
              </a:solidFill>
              <a:effectLst/>
              <a:latin typeface="+mn-lt"/>
              <a:ea typeface="+mn-ea"/>
              <a:cs typeface="+mn-cs"/>
            </a:rPr>
            <a:t> + </a:t>
          </a:r>
          <a:r>
            <a:rPr kumimoji="1" lang="en-US" altLang="ja-JP" sz="1100">
              <a:solidFill>
                <a:srgbClr val="0070C0"/>
              </a:solidFill>
            </a:rPr>
            <a:t>X1195</a:t>
          </a:r>
        </a:p>
        <a:p>
          <a:endParaRPr kumimoji="1" lang="ja-JP" altLang="en-US" sz="1100">
            <a:solidFill>
              <a:srgbClr val="0070C0"/>
            </a:solidFill>
          </a:endParaRPr>
        </a:p>
      </xdr:txBody>
    </xdr:sp>
    <xdr:clientData/>
  </xdr:twoCellAnchor>
  <xdr:twoCellAnchor>
    <xdr:from>
      <xdr:col>3</xdr:col>
      <xdr:colOff>149412</xdr:colOff>
      <xdr:row>18</xdr:row>
      <xdr:rowOff>22412</xdr:rowOff>
    </xdr:from>
    <xdr:to>
      <xdr:col>5</xdr:col>
      <xdr:colOff>376041</xdr:colOff>
      <xdr:row>19</xdr:row>
      <xdr:rowOff>12634</xdr:rowOff>
    </xdr:to>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892487" y="4518212"/>
          <a:ext cx="1083879" cy="228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283882</xdr:colOff>
      <xdr:row>4</xdr:row>
      <xdr:rowOff>74595</xdr:rowOff>
    </xdr:from>
    <xdr:ext cx="2759635" cy="522413"/>
    <xdr:sp macro="" textlink="">
      <xdr:nvSpPr>
        <xdr:cNvPr id="2" name="吹き出し: 角を丸めた四角形 9">
          <a:extLst>
            <a:ext uri="{FF2B5EF4-FFF2-40B4-BE49-F238E27FC236}">
              <a16:creationId xmlns:a16="http://schemas.microsoft.com/office/drawing/2014/main" id="{00000000-0008-0000-2A00-000002000000}"/>
            </a:ext>
          </a:extLst>
        </xdr:cNvPr>
        <xdr:cNvSpPr/>
      </xdr:nvSpPr>
      <xdr:spPr bwMode="auto">
        <a:xfrm>
          <a:off x="283882" y="1187713"/>
          <a:ext cx="2759635" cy="522413"/>
        </a:xfrm>
        <a:prstGeom prst="wedgeRoundRectCallout">
          <a:avLst>
            <a:gd name="adj1" fmla="val 22375"/>
            <a:gd name="adj2" fmla="val -992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⑥</a:t>
          </a:r>
          <a:r>
            <a:rPr lang="ja-JP" altLang="ja-JP" sz="1100">
              <a:solidFill>
                <a:srgbClr val="FF0000"/>
              </a:solidFill>
              <a:effectLst/>
              <a:latin typeface="+mn-lt"/>
              <a:ea typeface="+mn-ea"/>
              <a:cs typeface="+mn-cs"/>
            </a:rPr>
            <a:t>書類の交付を受ける事業者の氏名又は名称</a:t>
          </a:r>
        </a:p>
      </xdr:txBody>
    </xdr:sp>
    <xdr:clientData/>
  </xdr:oneCellAnchor>
  <xdr:twoCellAnchor>
    <xdr:from>
      <xdr:col>13</xdr:col>
      <xdr:colOff>882863</xdr:colOff>
      <xdr:row>0</xdr:row>
      <xdr:rowOff>82175</xdr:rowOff>
    </xdr:from>
    <xdr:to>
      <xdr:col>15</xdr:col>
      <xdr:colOff>1748777</xdr:colOff>
      <xdr:row>2</xdr:row>
      <xdr:rowOff>178546</xdr:rowOff>
    </xdr:to>
    <xdr:sp macro="" textlink="">
      <xdr:nvSpPr>
        <xdr:cNvPr id="3" name="四角形: 角を丸くする 11">
          <a:extLst>
            <a:ext uri="{FF2B5EF4-FFF2-40B4-BE49-F238E27FC236}">
              <a16:creationId xmlns:a16="http://schemas.microsoft.com/office/drawing/2014/main" id="{00000000-0008-0000-2A00-000003000000}"/>
            </a:ext>
          </a:extLst>
        </xdr:cNvPr>
        <xdr:cNvSpPr/>
      </xdr:nvSpPr>
      <xdr:spPr>
        <a:xfrm>
          <a:off x="8664788" y="82175"/>
          <a:ext cx="1332639" cy="572621"/>
        </a:xfrm>
        <a:prstGeom prst="roundRect">
          <a:avLst/>
        </a:prstGeom>
        <a:solidFill>
          <a:schemeClr val="bg1">
            <a:lumMod val="95000"/>
          </a:schemeClr>
        </a:solidFill>
        <a:ln w="6350">
          <a:solidFill>
            <a:srgbClr val="FF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noAutofit/>
        </a:bodyPr>
        <a:lstStyle/>
        <a:p>
          <a:pPr algn="l"/>
          <a:r>
            <a:rPr kumimoji="1" lang="ja-JP" altLang="en-US" sz="1050">
              <a:solidFill>
                <a:sysClr val="windowText" lastClr="000000"/>
              </a:solidFill>
            </a:rPr>
            <a:t>注意事項</a:t>
          </a:r>
          <a:endParaRPr kumimoji="1" lang="en-US" altLang="ja-JP" sz="1050">
            <a:solidFill>
              <a:sysClr val="windowText" lastClr="000000"/>
            </a:solidFill>
          </a:endParaRPr>
        </a:p>
        <a:p>
          <a:pPr algn="l"/>
          <a:r>
            <a:rPr kumimoji="1" lang="ja-JP" altLang="en-US" sz="1050">
              <a:solidFill>
                <a:srgbClr val="FF0000"/>
              </a:solidFill>
            </a:rPr>
            <a:t>赤字</a:t>
          </a:r>
          <a:r>
            <a:rPr kumimoji="1" lang="ja-JP" altLang="en-US" sz="1050">
              <a:solidFill>
                <a:sysClr val="windowText" lastClr="000000"/>
              </a:solidFill>
            </a:rPr>
            <a:t>：適格請求書に必要な記載事項（①～⑥）</a:t>
          </a:r>
          <a:endParaRPr kumimoji="1" lang="en-US" altLang="ja-JP" sz="1050">
            <a:solidFill>
              <a:sysClr val="windowText" lastClr="000000"/>
            </a:solidFill>
          </a:endParaRPr>
        </a:p>
        <a:p>
          <a:pPr algn="l"/>
          <a:r>
            <a:rPr kumimoji="1" lang="ja-JP" altLang="en-US" sz="1050">
              <a:solidFill>
                <a:sysClr val="windowText" lastClr="000000"/>
              </a:solidFill>
            </a:rPr>
            <a:t>点線枠：解説事項（実際の出力時には非表示）</a:t>
          </a:r>
        </a:p>
      </xdr:txBody>
    </xdr:sp>
    <xdr:clientData/>
  </xdr:twoCellAnchor>
  <xdr:twoCellAnchor>
    <xdr:from>
      <xdr:col>0</xdr:col>
      <xdr:colOff>160867</xdr:colOff>
      <xdr:row>3</xdr:row>
      <xdr:rowOff>21167</xdr:rowOff>
    </xdr:from>
    <xdr:to>
      <xdr:col>0</xdr:col>
      <xdr:colOff>713317</xdr:colOff>
      <xdr:row>4</xdr:row>
      <xdr:rowOff>20109</xdr:rowOff>
    </xdr:to>
    <xdr:sp macro="" textlink="">
      <xdr:nvSpPr>
        <xdr:cNvPr id="4" name="テキスト ボックス 3">
          <a:extLst>
            <a:ext uri="{FF2B5EF4-FFF2-40B4-BE49-F238E27FC236}">
              <a16:creationId xmlns:a16="http://schemas.microsoft.com/office/drawing/2014/main" id="{00000000-0008-0000-2A00-000004000000}"/>
            </a:ext>
          </a:extLst>
        </xdr:cNvPr>
        <xdr:cNvSpPr txBox="1"/>
      </xdr:nvSpPr>
      <xdr:spPr>
        <a:xfrm>
          <a:off x="160867" y="735542"/>
          <a:ext cx="504825" cy="237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endParaRPr kumimoji="1" lang="ja-JP" altLang="en-US" sz="1100">
            <a:solidFill>
              <a:srgbClr val="0070C0"/>
            </a:solidFill>
          </a:endParaRPr>
        </a:p>
      </xdr:txBody>
    </xdr:sp>
    <xdr:clientData/>
  </xdr:twoCellAnchor>
  <xdr:twoCellAnchor>
    <xdr:from>
      <xdr:col>0</xdr:col>
      <xdr:colOff>153459</xdr:colOff>
      <xdr:row>10</xdr:row>
      <xdr:rowOff>182216</xdr:rowOff>
    </xdr:from>
    <xdr:to>
      <xdr:col>0</xdr:col>
      <xdr:colOff>744009</xdr:colOff>
      <xdr:row>11</xdr:row>
      <xdr:rowOff>170204</xdr:rowOff>
    </xdr:to>
    <xdr:sp macro="" textlink="">
      <xdr:nvSpPr>
        <xdr:cNvPr id="5" name="テキスト ボックス 4">
          <a:extLst>
            <a:ext uri="{FF2B5EF4-FFF2-40B4-BE49-F238E27FC236}">
              <a16:creationId xmlns:a16="http://schemas.microsoft.com/office/drawing/2014/main" id="{00000000-0008-0000-2A00-000005000000}"/>
            </a:ext>
          </a:extLst>
        </xdr:cNvPr>
        <xdr:cNvSpPr txBox="1"/>
      </xdr:nvSpPr>
      <xdr:spPr>
        <a:xfrm>
          <a:off x="153459" y="2563466"/>
          <a:ext cx="514350" cy="226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X1019</a:t>
          </a:r>
        </a:p>
        <a:p>
          <a:endParaRPr kumimoji="1" lang="ja-JP" altLang="en-US" sz="1100">
            <a:solidFill>
              <a:srgbClr val="0070C0"/>
            </a:solidFill>
          </a:endParaRPr>
        </a:p>
      </xdr:txBody>
    </xdr:sp>
    <xdr:clientData/>
  </xdr:twoCellAnchor>
  <xdr:twoCellAnchor>
    <xdr:from>
      <xdr:col>0</xdr:col>
      <xdr:colOff>158750</xdr:colOff>
      <xdr:row>11</xdr:row>
      <xdr:rowOff>186080</xdr:rowOff>
    </xdr:from>
    <xdr:to>
      <xdr:col>0</xdr:col>
      <xdr:colOff>749300</xdr:colOff>
      <xdr:row>12</xdr:row>
      <xdr:rowOff>159933</xdr:rowOff>
    </xdr:to>
    <xdr:sp macro="" textlink="">
      <xdr:nvSpPr>
        <xdr:cNvPr id="6" name="テキスト ボックス 5">
          <a:extLst>
            <a:ext uri="{FF2B5EF4-FFF2-40B4-BE49-F238E27FC236}">
              <a16:creationId xmlns:a16="http://schemas.microsoft.com/office/drawing/2014/main" id="{00000000-0008-0000-2A00-000006000000}"/>
            </a:ext>
          </a:extLst>
        </xdr:cNvPr>
        <xdr:cNvSpPr txBox="1"/>
      </xdr:nvSpPr>
      <xdr:spPr>
        <a:xfrm>
          <a:off x="158750" y="2805455"/>
          <a:ext cx="504825" cy="211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X1020</a:t>
          </a:r>
        </a:p>
        <a:p>
          <a:endParaRPr kumimoji="1" lang="ja-JP" altLang="en-US" sz="1100">
            <a:solidFill>
              <a:srgbClr val="0070C0"/>
            </a:solidFill>
          </a:endParaRPr>
        </a:p>
      </xdr:txBody>
    </xdr:sp>
    <xdr:clientData/>
  </xdr:twoCellAnchor>
  <xdr:twoCellAnchor>
    <xdr:from>
      <xdr:col>0</xdr:col>
      <xdr:colOff>159809</xdr:colOff>
      <xdr:row>13</xdr:row>
      <xdr:rowOff>8592</xdr:rowOff>
    </xdr:from>
    <xdr:to>
      <xdr:col>0</xdr:col>
      <xdr:colOff>750359</xdr:colOff>
      <xdr:row>13</xdr:row>
      <xdr:rowOff>199403</xdr:rowOff>
    </xdr:to>
    <xdr:sp macro="" textlink="">
      <xdr:nvSpPr>
        <xdr:cNvPr id="7" name="テキスト ボックス 6">
          <a:extLst>
            <a:ext uri="{FF2B5EF4-FFF2-40B4-BE49-F238E27FC236}">
              <a16:creationId xmlns:a16="http://schemas.microsoft.com/office/drawing/2014/main" id="{00000000-0008-0000-2A00-000007000000}"/>
            </a:ext>
          </a:extLst>
        </xdr:cNvPr>
        <xdr:cNvSpPr txBox="1"/>
      </xdr:nvSpPr>
      <xdr:spPr>
        <a:xfrm>
          <a:off x="159809" y="3104217"/>
          <a:ext cx="504825" cy="19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X1017</a:t>
          </a:r>
          <a:endParaRPr kumimoji="1" lang="ja-JP" altLang="en-US" sz="1100">
            <a:solidFill>
              <a:srgbClr val="0070C0"/>
            </a:solidFill>
          </a:endParaRPr>
        </a:p>
      </xdr:txBody>
    </xdr:sp>
    <xdr:clientData/>
  </xdr:twoCellAnchor>
  <xdr:twoCellAnchor>
    <xdr:from>
      <xdr:col>0</xdr:col>
      <xdr:colOff>154517</xdr:colOff>
      <xdr:row>14</xdr:row>
      <xdr:rowOff>32498</xdr:rowOff>
    </xdr:from>
    <xdr:to>
      <xdr:col>0</xdr:col>
      <xdr:colOff>745067</xdr:colOff>
      <xdr:row>15</xdr:row>
      <xdr:rowOff>6040</xdr:rowOff>
    </xdr:to>
    <xdr:sp macro="" textlink="">
      <xdr:nvSpPr>
        <xdr:cNvPr id="8" name="テキスト ボックス 7">
          <a:extLst>
            <a:ext uri="{FF2B5EF4-FFF2-40B4-BE49-F238E27FC236}">
              <a16:creationId xmlns:a16="http://schemas.microsoft.com/office/drawing/2014/main" id="{00000000-0008-0000-2A00-000008000000}"/>
            </a:ext>
          </a:extLst>
        </xdr:cNvPr>
        <xdr:cNvSpPr txBox="1"/>
      </xdr:nvSpPr>
      <xdr:spPr>
        <a:xfrm>
          <a:off x="154517" y="3366248"/>
          <a:ext cx="514350" cy="211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X1018</a:t>
          </a:r>
          <a:endParaRPr kumimoji="1" lang="ja-JP" altLang="en-US" sz="1100">
            <a:solidFill>
              <a:srgbClr val="0070C0"/>
            </a:solidFill>
          </a:endParaRPr>
        </a:p>
      </xdr:txBody>
    </xdr:sp>
    <xdr:clientData/>
  </xdr:twoCellAnchor>
  <xdr:twoCellAnchor>
    <xdr:from>
      <xdr:col>0</xdr:col>
      <xdr:colOff>159808</xdr:colOff>
      <xdr:row>15</xdr:row>
      <xdr:rowOff>19798</xdr:rowOff>
    </xdr:from>
    <xdr:to>
      <xdr:col>0</xdr:col>
      <xdr:colOff>750358</xdr:colOff>
      <xdr:row>15</xdr:row>
      <xdr:rowOff>210609</xdr:rowOff>
    </xdr:to>
    <xdr:sp macro="" textlink="">
      <xdr:nvSpPr>
        <xdr:cNvPr id="9" name="テキスト ボックス 8">
          <a:extLst>
            <a:ext uri="{FF2B5EF4-FFF2-40B4-BE49-F238E27FC236}">
              <a16:creationId xmlns:a16="http://schemas.microsoft.com/office/drawing/2014/main" id="{00000000-0008-0000-2A00-000009000000}"/>
            </a:ext>
          </a:extLst>
        </xdr:cNvPr>
        <xdr:cNvSpPr txBox="1"/>
      </xdr:nvSpPr>
      <xdr:spPr>
        <a:xfrm>
          <a:off x="159808" y="3591673"/>
          <a:ext cx="504825" cy="19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X1021</a:t>
          </a:r>
        </a:p>
        <a:p>
          <a:endParaRPr kumimoji="1" lang="ja-JP" altLang="en-US" sz="1100">
            <a:solidFill>
              <a:srgbClr val="0070C0"/>
            </a:solidFill>
          </a:endParaRPr>
        </a:p>
      </xdr:txBody>
    </xdr:sp>
    <xdr:clientData/>
  </xdr:twoCellAnchor>
  <xdr:twoCellAnchor>
    <xdr:from>
      <xdr:col>0</xdr:col>
      <xdr:colOff>160867</xdr:colOff>
      <xdr:row>18</xdr:row>
      <xdr:rowOff>38724</xdr:rowOff>
    </xdr:from>
    <xdr:to>
      <xdr:col>0</xdr:col>
      <xdr:colOff>751417</xdr:colOff>
      <xdr:row>19</xdr:row>
      <xdr:rowOff>12576</xdr:rowOff>
    </xdr:to>
    <xdr:sp macro="" textlink="">
      <xdr:nvSpPr>
        <xdr:cNvPr id="10" name="テキスト ボックス 9">
          <a:extLst>
            <a:ext uri="{FF2B5EF4-FFF2-40B4-BE49-F238E27FC236}">
              <a16:creationId xmlns:a16="http://schemas.microsoft.com/office/drawing/2014/main" id="{00000000-0008-0000-2A00-00000A000000}"/>
            </a:ext>
          </a:extLst>
        </xdr:cNvPr>
        <xdr:cNvSpPr txBox="1"/>
      </xdr:nvSpPr>
      <xdr:spPr>
        <a:xfrm>
          <a:off x="160867" y="4324974"/>
          <a:ext cx="504825" cy="21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X57</a:t>
          </a:r>
        </a:p>
        <a:p>
          <a:endParaRPr kumimoji="1" lang="ja-JP" altLang="en-US" sz="1100">
            <a:solidFill>
              <a:srgbClr val="0070C0"/>
            </a:solidFill>
          </a:endParaRPr>
        </a:p>
      </xdr:txBody>
    </xdr:sp>
    <xdr:clientData/>
  </xdr:twoCellAnchor>
  <xdr:twoCellAnchor>
    <xdr:from>
      <xdr:col>12</xdr:col>
      <xdr:colOff>918882</xdr:colOff>
      <xdr:row>4</xdr:row>
      <xdr:rowOff>16932</xdr:rowOff>
    </xdr:from>
    <xdr:to>
      <xdr:col>13</xdr:col>
      <xdr:colOff>68855</xdr:colOff>
      <xdr:row>5</xdr:row>
      <xdr:rowOff>76199</xdr:rowOff>
    </xdr:to>
    <xdr:sp macro="" textlink="">
      <xdr:nvSpPr>
        <xdr:cNvPr id="11" name="テキスト ボックス 10">
          <a:extLst>
            <a:ext uri="{FF2B5EF4-FFF2-40B4-BE49-F238E27FC236}">
              <a16:creationId xmlns:a16="http://schemas.microsoft.com/office/drawing/2014/main" id="{00000000-0008-0000-2A00-00000B000000}"/>
            </a:ext>
          </a:extLst>
        </xdr:cNvPr>
        <xdr:cNvSpPr txBox="1"/>
      </xdr:nvSpPr>
      <xdr:spPr>
        <a:xfrm>
          <a:off x="10376647" y="1126314"/>
          <a:ext cx="718796" cy="272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13</xdr:col>
      <xdr:colOff>1189629</xdr:colOff>
      <xdr:row>4</xdr:row>
      <xdr:rowOff>61382</xdr:rowOff>
    </xdr:from>
    <xdr:to>
      <xdr:col>14</xdr:col>
      <xdr:colOff>415676</xdr:colOff>
      <xdr:row>5</xdr:row>
      <xdr:rowOff>42332</xdr:rowOff>
    </xdr:to>
    <xdr:sp macro="" textlink="">
      <xdr:nvSpPr>
        <xdr:cNvPr id="12" name="テキスト ボックス 11">
          <a:extLst>
            <a:ext uri="{FF2B5EF4-FFF2-40B4-BE49-F238E27FC236}">
              <a16:creationId xmlns:a16="http://schemas.microsoft.com/office/drawing/2014/main" id="{00000000-0008-0000-2A00-00000C000000}"/>
            </a:ext>
          </a:extLst>
        </xdr:cNvPr>
        <xdr:cNvSpPr txBox="1"/>
      </xdr:nvSpPr>
      <xdr:spPr>
        <a:xfrm>
          <a:off x="10628904" y="1166282"/>
          <a:ext cx="588122"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endParaRPr kumimoji="1" lang="ja-JP" altLang="en-US" sz="1100">
            <a:solidFill>
              <a:srgbClr val="0070C0"/>
            </a:solidFill>
          </a:endParaRPr>
        </a:p>
      </xdr:txBody>
    </xdr:sp>
    <xdr:clientData/>
  </xdr:twoCellAnchor>
  <xdr:twoCellAnchor>
    <xdr:from>
      <xdr:col>14</xdr:col>
      <xdr:colOff>1482789</xdr:colOff>
      <xdr:row>4</xdr:row>
      <xdr:rowOff>56092</xdr:rowOff>
    </xdr:from>
    <xdr:to>
      <xdr:col>15</xdr:col>
      <xdr:colOff>447676</xdr:colOff>
      <xdr:row>5</xdr:row>
      <xdr:rowOff>133350</xdr:rowOff>
    </xdr:to>
    <xdr:sp macro="" textlink="">
      <xdr:nvSpPr>
        <xdr:cNvPr id="13" name="テキスト ボックス 12">
          <a:extLst>
            <a:ext uri="{FF2B5EF4-FFF2-40B4-BE49-F238E27FC236}">
              <a16:creationId xmlns:a16="http://schemas.microsoft.com/office/drawing/2014/main" id="{00000000-0008-0000-2A00-00000D000000}"/>
            </a:ext>
          </a:extLst>
        </xdr:cNvPr>
        <xdr:cNvSpPr txBox="1"/>
      </xdr:nvSpPr>
      <xdr:spPr>
        <a:xfrm>
          <a:off x="12284139" y="1160992"/>
          <a:ext cx="574612" cy="286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endParaRPr kumimoji="1" lang="ja-JP" altLang="en-US" sz="1100">
            <a:solidFill>
              <a:srgbClr val="0070C0"/>
            </a:solidFill>
          </a:endParaRPr>
        </a:p>
      </xdr:txBody>
    </xdr:sp>
    <xdr:clientData/>
  </xdr:twoCellAnchor>
  <xdr:twoCellAnchor>
    <xdr:from>
      <xdr:col>9</xdr:col>
      <xdr:colOff>115047</xdr:colOff>
      <xdr:row>6</xdr:row>
      <xdr:rowOff>4544</xdr:rowOff>
    </xdr:from>
    <xdr:to>
      <xdr:col>9</xdr:col>
      <xdr:colOff>708088</xdr:colOff>
      <xdr:row>6</xdr:row>
      <xdr:rowOff>196601</xdr:rowOff>
    </xdr:to>
    <xdr:sp macro="" textlink="">
      <xdr:nvSpPr>
        <xdr:cNvPr id="14" name="テキスト ボックス 13">
          <a:extLst>
            <a:ext uri="{FF2B5EF4-FFF2-40B4-BE49-F238E27FC236}">
              <a16:creationId xmlns:a16="http://schemas.microsoft.com/office/drawing/2014/main" id="{00000000-0008-0000-2A00-00000E000000}"/>
            </a:ext>
          </a:extLst>
        </xdr:cNvPr>
        <xdr:cNvSpPr txBox="1"/>
      </xdr:nvSpPr>
      <xdr:spPr>
        <a:xfrm>
          <a:off x="6115797" y="1433294"/>
          <a:ext cx="554941" cy="192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endParaRPr kumimoji="1" lang="ja-JP" altLang="en-US" sz="1100">
            <a:solidFill>
              <a:srgbClr val="0070C0"/>
            </a:solidFill>
          </a:endParaRPr>
        </a:p>
      </xdr:txBody>
    </xdr:sp>
    <xdr:clientData/>
  </xdr:twoCellAnchor>
  <xdr:twoCellAnchor>
    <xdr:from>
      <xdr:col>10</xdr:col>
      <xdr:colOff>121397</xdr:colOff>
      <xdr:row>5</xdr:row>
      <xdr:rowOff>202452</xdr:rowOff>
    </xdr:from>
    <xdr:to>
      <xdr:col>11</xdr:col>
      <xdr:colOff>437777</xdr:colOff>
      <xdr:row>6</xdr:row>
      <xdr:rowOff>184959</xdr:rowOff>
    </xdr:to>
    <xdr:sp macro="" textlink="">
      <xdr:nvSpPr>
        <xdr:cNvPr id="15" name="テキスト ボックス 14">
          <a:extLst>
            <a:ext uri="{FF2B5EF4-FFF2-40B4-BE49-F238E27FC236}">
              <a16:creationId xmlns:a16="http://schemas.microsoft.com/office/drawing/2014/main" id="{00000000-0008-0000-2A00-00000F000000}"/>
            </a:ext>
          </a:extLst>
        </xdr:cNvPr>
        <xdr:cNvSpPr txBox="1"/>
      </xdr:nvSpPr>
      <xdr:spPr>
        <a:xfrm>
          <a:off x="7730191" y="1524746"/>
          <a:ext cx="596527" cy="195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X1310</a:t>
          </a:r>
          <a:endParaRPr kumimoji="1" lang="ja-JP" altLang="en-US" sz="1100">
            <a:solidFill>
              <a:srgbClr val="0070C0"/>
            </a:solidFill>
          </a:endParaRPr>
        </a:p>
      </xdr:txBody>
    </xdr:sp>
    <xdr:clientData/>
  </xdr:twoCellAnchor>
  <xdr:twoCellAnchor>
    <xdr:from>
      <xdr:col>14</xdr:col>
      <xdr:colOff>1513044</xdr:colOff>
      <xdr:row>6</xdr:row>
      <xdr:rowOff>10582</xdr:rowOff>
    </xdr:from>
    <xdr:to>
      <xdr:col>15</xdr:col>
      <xdr:colOff>492126</xdr:colOff>
      <xdr:row>6</xdr:row>
      <xdr:rowOff>200833</xdr:rowOff>
    </xdr:to>
    <xdr:sp macro="" textlink="">
      <xdr:nvSpPr>
        <xdr:cNvPr id="16" name="テキスト ボックス 15">
          <a:extLst>
            <a:ext uri="{FF2B5EF4-FFF2-40B4-BE49-F238E27FC236}">
              <a16:creationId xmlns:a16="http://schemas.microsoft.com/office/drawing/2014/main" id="{00000000-0008-0000-2A00-000010000000}"/>
            </a:ext>
          </a:extLst>
        </xdr:cNvPr>
        <xdr:cNvSpPr txBox="1"/>
      </xdr:nvSpPr>
      <xdr:spPr>
        <a:xfrm>
          <a:off x="9333069" y="1439332"/>
          <a:ext cx="493557" cy="190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X1008</a:t>
          </a:r>
          <a:endParaRPr kumimoji="1" lang="ja-JP" altLang="en-US" sz="1100">
            <a:solidFill>
              <a:srgbClr val="0070C0"/>
            </a:solidFill>
          </a:endParaRPr>
        </a:p>
      </xdr:txBody>
    </xdr:sp>
    <xdr:clientData/>
  </xdr:twoCellAnchor>
  <xdr:twoCellAnchor>
    <xdr:from>
      <xdr:col>9</xdr:col>
      <xdr:colOff>892238</xdr:colOff>
      <xdr:row>9</xdr:row>
      <xdr:rowOff>10832</xdr:rowOff>
    </xdr:from>
    <xdr:to>
      <xdr:col>9</xdr:col>
      <xdr:colOff>1482788</xdr:colOff>
      <xdr:row>9</xdr:row>
      <xdr:rowOff>201643</xdr:rowOff>
    </xdr:to>
    <xdr:sp macro="" textlink="">
      <xdr:nvSpPr>
        <xdr:cNvPr id="17" name="テキスト ボックス 16">
          <a:extLst>
            <a:ext uri="{FF2B5EF4-FFF2-40B4-BE49-F238E27FC236}">
              <a16:creationId xmlns:a16="http://schemas.microsoft.com/office/drawing/2014/main" id="{00000000-0008-0000-2A00-000011000000}"/>
            </a:ext>
          </a:extLst>
        </xdr:cNvPr>
        <xdr:cNvSpPr txBox="1"/>
      </xdr:nvSpPr>
      <xdr:spPr>
        <a:xfrm>
          <a:off x="6664388" y="2153957"/>
          <a:ext cx="0" cy="19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9</xdr:col>
      <xdr:colOff>892238</xdr:colOff>
      <xdr:row>11</xdr:row>
      <xdr:rowOff>25960</xdr:rowOff>
    </xdr:from>
    <xdr:to>
      <xdr:col>9</xdr:col>
      <xdr:colOff>1482788</xdr:colOff>
      <xdr:row>11</xdr:row>
      <xdr:rowOff>216772</xdr:rowOff>
    </xdr:to>
    <xdr:sp macro="" textlink="">
      <xdr:nvSpPr>
        <xdr:cNvPr id="18" name="テキスト ボックス 17">
          <a:extLst>
            <a:ext uri="{FF2B5EF4-FFF2-40B4-BE49-F238E27FC236}">
              <a16:creationId xmlns:a16="http://schemas.microsoft.com/office/drawing/2014/main" id="{00000000-0008-0000-2A00-000012000000}"/>
            </a:ext>
          </a:extLst>
        </xdr:cNvPr>
        <xdr:cNvSpPr txBox="1"/>
      </xdr:nvSpPr>
      <xdr:spPr>
        <a:xfrm>
          <a:off x="6664388" y="2645335"/>
          <a:ext cx="0" cy="190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X1016</a:t>
          </a:r>
          <a:endParaRPr kumimoji="1" lang="ja-JP" altLang="en-US" sz="1100">
            <a:solidFill>
              <a:srgbClr val="0070C0"/>
            </a:solidFill>
          </a:endParaRPr>
        </a:p>
      </xdr:txBody>
    </xdr:sp>
    <xdr:clientData/>
  </xdr:twoCellAnchor>
  <xdr:twoCellAnchor>
    <xdr:from>
      <xdr:col>9</xdr:col>
      <xdr:colOff>892238</xdr:colOff>
      <xdr:row>12</xdr:row>
      <xdr:rowOff>32622</xdr:rowOff>
    </xdr:from>
    <xdr:to>
      <xdr:col>9</xdr:col>
      <xdr:colOff>1482788</xdr:colOff>
      <xdr:row>13</xdr:row>
      <xdr:rowOff>6474</xdr:rowOff>
    </xdr:to>
    <xdr:sp macro="" textlink="">
      <xdr:nvSpPr>
        <xdr:cNvPr id="19" name="テキスト ボックス 18">
          <a:extLst>
            <a:ext uri="{FF2B5EF4-FFF2-40B4-BE49-F238E27FC236}">
              <a16:creationId xmlns:a16="http://schemas.microsoft.com/office/drawing/2014/main" id="{00000000-0008-0000-2A00-000013000000}"/>
            </a:ext>
          </a:extLst>
        </xdr:cNvPr>
        <xdr:cNvSpPr txBox="1"/>
      </xdr:nvSpPr>
      <xdr:spPr>
        <a:xfrm>
          <a:off x="6664388" y="2890122"/>
          <a:ext cx="0" cy="21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X1043</a:t>
          </a:r>
          <a:endParaRPr kumimoji="1" lang="ja-JP" altLang="en-US" sz="1100">
            <a:solidFill>
              <a:srgbClr val="0070C0"/>
            </a:solidFill>
          </a:endParaRPr>
        </a:p>
      </xdr:txBody>
    </xdr:sp>
    <xdr:clientData/>
  </xdr:twoCellAnchor>
  <xdr:twoCellAnchor>
    <xdr:from>
      <xdr:col>9</xdr:col>
      <xdr:colOff>892238</xdr:colOff>
      <xdr:row>13</xdr:row>
      <xdr:rowOff>33244</xdr:rowOff>
    </xdr:from>
    <xdr:to>
      <xdr:col>9</xdr:col>
      <xdr:colOff>1482788</xdr:colOff>
      <xdr:row>14</xdr:row>
      <xdr:rowOff>6786</xdr:rowOff>
    </xdr:to>
    <xdr:sp macro="" textlink="">
      <xdr:nvSpPr>
        <xdr:cNvPr id="20" name="テキスト ボックス 19">
          <a:extLst>
            <a:ext uri="{FF2B5EF4-FFF2-40B4-BE49-F238E27FC236}">
              <a16:creationId xmlns:a16="http://schemas.microsoft.com/office/drawing/2014/main" id="{00000000-0008-0000-2A00-000014000000}"/>
            </a:ext>
          </a:extLst>
        </xdr:cNvPr>
        <xdr:cNvSpPr txBox="1"/>
      </xdr:nvSpPr>
      <xdr:spPr>
        <a:xfrm>
          <a:off x="6664388" y="3128869"/>
          <a:ext cx="0" cy="211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p>
        <a:p>
          <a:endParaRPr kumimoji="1" lang="ja-JP" altLang="en-US" sz="1100">
            <a:solidFill>
              <a:srgbClr val="0070C0"/>
            </a:solidFill>
          </a:endParaRPr>
        </a:p>
      </xdr:txBody>
    </xdr:sp>
    <xdr:clientData/>
  </xdr:twoCellAnchor>
  <xdr:twoCellAnchor>
    <xdr:from>
      <xdr:col>9</xdr:col>
      <xdr:colOff>892238</xdr:colOff>
      <xdr:row>14</xdr:row>
      <xdr:rowOff>38848</xdr:rowOff>
    </xdr:from>
    <xdr:to>
      <xdr:col>9</xdr:col>
      <xdr:colOff>1482788</xdr:colOff>
      <xdr:row>15</xdr:row>
      <xdr:rowOff>12390</xdr:rowOff>
    </xdr:to>
    <xdr:sp macro="" textlink="">
      <xdr:nvSpPr>
        <xdr:cNvPr id="21" name="テキスト ボックス 20">
          <a:extLst>
            <a:ext uri="{FF2B5EF4-FFF2-40B4-BE49-F238E27FC236}">
              <a16:creationId xmlns:a16="http://schemas.microsoft.com/office/drawing/2014/main" id="{00000000-0008-0000-2A00-000015000000}"/>
            </a:ext>
          </a:extLst>
        </xdr:cNvPr>
        <xdr:cNvSpPr txBox="1"/>
      </xdr:nvSpPr>
      <xdr:spPr>
        <a:xfrm>
          <a:off x="6664388" y="3372598"/>
          <a:ext cx="0" cy="211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X1045</a:t>
          </a:r>
          <a:endParaRPr kumimoji="1" lang="ja-JP" altLang="en-US" sz="1100">
            <a:solidFill>
              <a:srgbClr val="0070C0"/>
            </a:solidFill>
          </a:endParaRPr>
        </a:p>
      </xdr:txBody>
    </xdr:sp>
    <xdr:clientData/>
  </xdr:twoCellAnchor>
  <xdr:twoCellAnchor>
    <xdr:from>
      <xdr:col>11</xdr:col>
      <xdr:colOff>672353</xdr:colOff>
      <xdr:row>17</xdr:row>
      <xdr:rowOff>15127</xdr:rowOff>
    </xdr:from>
    <xdr:to>
      <xdr:col>11</xdr:col>
      <xdr:colOff>1286685</xdr:colOff>
      <xdr:row>17</xdr:row>
      <xdr:rowOff>190500</xdr:rowOff>
    </xdr:to>
    <xdr:sp macro="" textlink="">
      <xdr:nvSpPr>
        <xdr:cNvPr id="22" name="テキスト ボックス 21">
          <a:extLst>
            <a:ext uri="{FF2B5EF4-FFF2-40B4-BE49-F238E27FC236}">
              <a16:creationId xmlns:a16="http://schemas.microsoft.com/office/drawing/2014/main" id="{00000000-0008-0000-2A00-000016000000}"/>
            </a:ext>
          </a:extLst>
        </xdr:cNvPr>
        <xdr:cNvSpPr txBox="1"/>
      </xdr:nvSpPr>
      <xdr:spPr>
        <a:xfrm>
          <a:off x="8561294" y="3892362"/>
          <a:ext cx="614332" cy="1753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X1365</a:t>
          </a:r>
        </a:p>
      </xdr:txBody>
    </xdr:sp>
    <xdr:clientData/>
  </xdr:twoCellAnchor>
  <xdr:twoCellAnchor>
    <xdr:from>
      <xdr:col>13</xdr:col>
      <xdr:colOff>369422</xdr:colOff>
      <xdr:row>16</xdr:row>
      <xdr:rowOff>200335</xdr:rowOff>
    </xdr:from>
    <xdr:to>
      <xdr:col>13</xdr:col>
      <xdr:colOff>960283</xdr:colOff>
      <xdr:row>17</xdr:row>
      <xdr:rowOff>174189</xdr:rowOff>
    </xdr:to>
    <xdr:sp macro="" textlink="">
      <xdr:nvSpPr>
        <xdr:cNvPr id="23" name="テキスト ボックス 22">
          <a:extLst>
            <a:ext uri="{FF2B5EF4-FFF2-40B4-BE49-F238E27FC236}">
              <a16:creationId xmlns:a16="http://schemas.microsoft.com/office/drawing/2014/main" id="{00000000-0008-0000-2A00-000017000000}"/>
            </a:ext>
          </a:extLst>
        </xdr:cNvPr>
        <xdr:cNvSpPr txBox="1"/>
      </xdr:nvSpPr>
      <xdr:spPr>
        <a:xfrm>
          <a:off x="8370422" y="4010335"/>
          <a:ext cx="295586" cy="211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X1397</a:t>
          </a:r>
          <a:endParaRPr kumimoji="1" lang="ja-JP" altLang="en-US" sz="1100">
            <a:solidFill>
              <a:srgbClr val="0070C0"/>
            </a:solidFill>
          </a:endParaRPr>
        </a:p>
      </xdr:txBody>
    </xdr:sp>
    <xdr:clientData/>
  </xdr:twoCellAnchor>
  <xdr:twoCellAnchor>
    <xdr:from>
      <xdr:col>14</xdr:col>
      <xdr:colOff>387724</xdr:colOff>
      <xdr:row>17</xdr:row>
      <xdr:rowOff>2428</xdr:rowOff>
    </xdr:from>
    <xdr:to>
      <xdr:col>14</xdr:col>
      <xdr:colOff>978585</xdr:colOff>
      <xdr:row>17</xdr:row>
      <xdr:rowOff>193240</xdr:rowOff>
    </xdr:to>
    <xdr:sp macro="" textlink="">
      <xdr:nvSpPr>
        <xdr:cNvPr id="24" name="テキスト ボックス 23">
          <a:extLst>
            <a:ext uri="{FF2B5EF4-FFF2-40B4-BE49-F238E27FC236}">
              <a16:creationId xmlns:a16="http://schemas.microsoft.com/office/drawing/2014/main" id="{00000000-0008-0000-2A00-000018000000}"/>
            </a:ext>
          </a:extLst>
        </xdr:cNvPr>
        <xdr:cNvSpPr txBox="1"/>
      </xdr:nvSpPr>
      <xdr:spPr>
        <a:xfrm>
          <a:off x="9055474" y="4050553"/>
          <a:ext cx="276536" cy="190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X1398</a:t>
          </a:r>
          <a:endParaRPr kumimoji="1" lang="ja-JP" altLang="en-US" sz="1100">
            <a:solidFill>
              <a:srgbClr val="0070C0"/>
            </a:solidFill>
          </a:endParaRPr>
        </a:p>
      </xdr:txBody>
    </xdr:sp>
    <xdr:clientData/>
  </xdr:twoCellAnchor>
  <xdr:twoCellAnchor>
    <xdr:from>
      <xdr:col>15</xdr:col>
      <xdr:colOff>1120713</xdr:colOff>
      <xdr:row>24</xdr:row>
      <xdr:rowOff>222748</xdr:rowOff>
    </xdr:from>
    <xdr:to>
      <xdr:col>15</xdr:col>
      <xdr:colOff>1706905</xdr:colOff>
      <xdr:row>25</xdr:row>
      <xdr:rowOff>182034</xdr:rowOff>
    </xdr:to>
    <xdr:sp macro="" textlink="">
      <xdr:nvSpPr>
        <xdr:cNvPr id="25" name="テキスト ボックス 24">
          <a:extLst>
            <a:ext uri="{FF2B5EF4-FFF2-40B4-BE49-F238E27FC236}">
              <a16:creationId xmlns:a16="http://schemas.microsoft.com/office/drawing/2014/main" id="{00000000-0008-0000-2A00-000019000000}"/>
            </a:ext>
          </a:extLst>
        </xdr:cNvPr>
        <xdr:cNvSpPr txBox="1"/>
      </xdr:nvSpPr>
      <xdr:spPr>
        <a:xfrm>
          <a:off x="15128066" y="5623983"/>
          <a:ext cx="586192" cy="183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X1097</a:t>
          </a:r>
          <a:endParaRPr kumimoji="1" lang="ja-JP" altLang="en-US" sz="1100">
            <a:solidFill>
              <a:srgbClr val="0070C0"/>
            </a:solidFill>
          </a:endParaRPr>
        </a:p>
      </xdr:txBody>
    </xdr:sp>
    <xdr:clientData/>
  </xdr:twoCellAnchor>
  <xdr:twoCellAnchor>
    <xdr:from>
      <xdr:col>9</xdr:col>
      <xdr:colOff>2042583</xdr:colOff>
      <xdr:row>18</xdr:row>
      <xdr:rowOff>153459</xdr:rowOff>
    </xdr:from>
    <xdr:to>
      <xdr:col>10</xdr:col>
      <xdr:colOff>269000</xdr:colOff>
      <xdr:row>19</xdr:row>
      <xdr:rowOff>152500</xdr:rowOff>
    </xdr:to>
    <xdr:sp macro="" textlink="">
      <xdr:nvSpPr>
        <xdr:cNvPr id="26" name="テキスト ボックス 25">
          <a:extLst>
            <a:ext uri="{FF2B5EF4-FFF2-40B4-BE49-F238E27FC236}">
              <a16:creationId xmlns:a16="http://schemas.microsoft.com/office/drawing/2014/main" id="{00000000-0008-0000-2A00-00001A000000}"/>
            </a:ext>
          </a:extLst>
        </xdr:cNvPr>
        <xdr:cNvSpPr txBox="1"/>
      </xdr:nvSpPr>
      <xdr:spPr>
        <a:xfrm>
          <a:off x="7462308" y="4192059"/>
          <a:ext cx="398117" cy="208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M1</a:t>
          </a:r>
        </a:p>
        <a:p>
          <a:endParaRPr kumimoji="1" lang="ja-JP" altLang="en-US" sz="1100">
            <a:solidFill>
              <a:srgbClr val="0070C0"/>
            </a:solidFill>
          </a:endParaRPr>
        </a:p>
      </xdr:txBody>
    </xdr:sp>
    <xdr:clientData/>
  </xdr:twoCellAnchor>
  <xdr:twoCellAnchor>
    <xdr:from>
      <xdr:col>9</xdr:col>
      <xdr:colOff>2042583</xdr:colOff>
      <xdr:row>19</xdr:row>
      <xdr:rowOff>182283</xdr:rowOff>
    </xdr:from>
    <xdr:to>
      <xdr:col>10</xdr:col>
      <xdr:colOff>269000</xdr:colOff>
      <xdr:row>20</xdr:row>
      <xdr:rowOff>181325</xdr:rowOff>
    </xdr:to>
    <xdr:sp macro="" textlink="">
      <xdr:nvSpPr>
        <xdr:cNvPr id="27" name="テキスト ボックス 26">
          <a:extLst>
            <a:ext uri="{FF2B5EF4-FFF2-40B4-BE49-F238E27FC236}">
              <a16:creationId xmlns:a16="http://schemas.microsoft.com/office/drawing/2014/main" id="{00000000-0008-0000-2A00-00001B000000}"/>
            </a:ext>
          </a:extLst>
        </xdr:cNvPr>
        <xdr:cNvSpPr txBox="1"/>
      </xdr:nvSpPr>
      <xdr:spPr>
        <a:xfrm>
          <a:off x="7462308" y="4430433"/>
          <a:ext cx="398117" cy="208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M2</a:t>
          </a:r>
        </a:p>
        <a:p>
          <a:endParaRPr kumimoji="1" lang="ja-JP" altLang="en-US" sz="1100">
            <a:solidFill>
              <a:srgbClr val="0070C0"/>
            </a:solidFill>
          </a:endParaRPr>
        </a:p>
      </xdr:txBody>
    </xdr:sp>
    <xdr:clientData/>
  </xdr:twoCellAnchor>
  <xdr:twoCellAnchor>
    <xdr:from>
      <xdr:col>9</xdr:col>
      <xdr:colOff>2042583</xdr:colOff>
      <xdr:row>20</xdr:row>
      <xdr:rowOff>202886</xdr:rowOff>
    </xdr:from>
    <xdr:to>
      <xdr:col>10</xdr:col>
      <xdr:colOff>269000</xdr:colOff>
      <xdr:row>21</xdr:row>
      <xdr:rowOff>201928</xdr:rowOff>
    </xdr:to>
    <xdr:sp macro="" textlink="">
      <xdr:nvSpPr>
        <xdr:cNvPr id="28" name="テキスト ボックス 27">
          <a:extLst>
            <a:ext uri="{FF2B5EF4-FFF2-40B4-BE49-F238E27FC236}">
              <a16:creationId xmlns:a16="http://schemas.microsoft.com/office/drawing/2014/main" id="{00000000-0008-0000-2A00-00001C000000}"/>
            </a:ext>
          </a:extLst>
        </xdr:cNvPr>
        <xdr:cNvSpPr txBox="1"/>
      </xdr:nvSpPr>
      <xdr:spPr>
        <a:xfrm>
          <a:off x="7462308" y="4660586"/>
          <a:ext cx="398117" cy="208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M3</a:t>
          </a:r>
        </a:p>
        <a:p>
          <a:endParaRPr kumimoji="1" lang="ja-JP" altLang="en-US" sz="1100">
            <a:solidFill>
              <a:srgbClr val="0070C0"/>
            </a:solidFill>
          </a:endParaRPr>
        </a:p>
      </xdr:txBody>
    </xdr:sp>
    <xdr:clientData/>
  </xdr:twoCellAnchor>
  <xdr:twoCellAnchor>
    <xdr:from>
      <xdr:col>9</xdr:col>
      <xdr:colOff>2042583</xdr:colOff>
      <xdr:row>22</xdr:row>
      <xdr:rowOff>16619</xdr:rowOff>
    </xdr:from>
    <xdr:to>
      <xdr:col>10</xdr:col>
      <xdr:colOff>269000</xdr:colOff>
      <xdr:row>22</xdr:row>
      <xdr:rowOff>232619</xdr:rowOff>
    </xdr:to>
    <xdr:sp macro="" textlink="">
      <xdr:nvSpPr>
        <xdr:cNvPr id="29" name="テキスト ボックス 28">
          <a:extLst>
            <a:ext uri="{FF2B5EF4-FFF2-40B4-BE49-F238E27FC236}">
              <a16:creationId xmlns:a16="http://schemas.microsoft.com/office/drawing/2014/main" id="{00000000-0008-0000-2A00-00001D000000}"/>
            </a:ext>
          </a:extLst>
        </xdr:cNvPr>
        <xdr:cNvSpPr txBox="1"/>
      </xdr:nvSpPr>
      <xdr:spPr>
        <a:xfrm>
          <a:off x="7462308" y="4893419"/>
          <a:ext cx="398117"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M4</a:t>
          </a:r>
        </a:p>
        <a:p>
          <a:endParaRPr kumimoji="1" lang="ja-JP" altLang="en-US" sz="1100">
            <a:solidFill>
              <a:srgbClr val="0070C0"/>
            </a:solidFill>
          </a:endParaRPr>
        </a:p>
      </xdr:txBody>
    </xdr:sp>
    <xdr:clientData/>
  </xdr:twoCellAnchor>
  <xdr:twoCellAnchor>
    <xdr:from>
      <xdr:col>9</xdr:col>
      <xdr:colOff>2042583</xdr:colOff>
      <xdr:row>23</xdr:row>
      <xdr:rowOff>21911</xdr:rowOff>
    </xdr:from>
    <xdr:to>
      <xdr:col>10</xdr:col>
      <xdr:colOff>270058</xdr:colOff>
      <xdr:row>24</xdr:row>
      <xdr:rowOff>20953</xdr:rowOff>
    </xdr:to>
    <xdr:sp macro="" textlink="">
      <xdr:nvSpPr>
        <xdr:cNvPr id="30" name="テキスト ボックス 29">
          <a:extLst>
            <a:ext uri="{FF2B5EF4-FFF2-40B4-BE49-F238E27FC236}">
              <a16:creationId xmlns:a16="http://schemas.microsoft.com/office/drawing/2014/main" id="{00000000-0008-0000-2A00-00001E000000}"/>
            </a:ext>
          </a:extLst>
        </xdr:cNvPr>
        <xdr:cNvSpPr txBox="1"/>
      </xdr:nvSpPr>
      <xdr:spPr>
        <a:xfrm>
          <a:off x="7462308" y="5146361"/>
          <a:ext cx="399175" cy="208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M5</a:t>
          </a:r>
        </a:p>
        <a:p>
          <a:endParaRPr kumimoji="1" lang="en-US" altLang="ja-JP" sz="1100">
            <a:solidFill>
              <a:srgbClr val="0070C0"/>
            </a:solidFill>
          </a:endParaRPr>
        </a:p>
        <a:p>
          <a:endParaRPr kumimoji="1" lang="ja-JP" altLang="en-US" sz="1100">
            <a:solidFill>
              <a:srgbClr val="0070C0"/>
            </a:solidFill>
          </a:endParaRPr>
        </a:p>
      </xdr:txBody>
    </xdr:sp>
    <xdr:clientData/>
  </xdr:twoCellAnchor>
  <xdr:twoCellAnchor>
    <xdr:from>
      <xdr:col>13</xdr:col>
      <xdr:colOff>1095375</xdr:colOff>
      <xdr:row>5</xdr:row>
      <xdr:rowOff>200025</xdr:rowOff>
    </xdr:from>
    <xdr:to>
      <xdr:col>14</xdr:col>
      <xdr:colOff>314325</xdr:colOff>
      <xdr:row>6</xdr:row>
      <xdr:rowOff>200025</xdr:rowOff>
    </xdr:to>
    <xdr:sp macro="" textlink="">
      <xdr:nvSpPr>
        <xdr:cNvPr id="32" name="テキスト ボックス 31">
          <a:extLst>
            <a:ext uri="{FF2B5EF4-FFF2-40B4-BE49-F238E27FC236}">
              <a16:creationId xmlns:a16="http://schemas.microsoft.com/office/drawing/2014/main" id="{00000000-0008-0000-2A00-000020000000}"/>
            </a:ext>
          </a:extLst>
        </xdr:cNvPr>
        <xdr:cNvSpPr txBox="1"/>
      </xdr:nvSpPr>
      <xdr:spPr>
        <a:xfrm>
          <a:off x="8667750" y="1390650"/>
          <a:ext cx="3143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X1023</a:t>
          </a:r>
          <a:endParaRPr kumimoji="1" lang="ja-JP" altLang="en-US" sz="1100">
            <a:solidFill>
              <a:srgbClr val="0070C0"/>
            </a:solidFill>
          </a:endParaRPr>
        </a:p>
      </xdr:txBody>
    </xdr:sp>
    <xdr:clientData/>
  </xdr:twoCellAnchor>
  <xdr:twoCellAnchor>
    <xdr:from>
      <xdr:col>14</xdr:col>
      <xdr:colOff>809625</xdr:colOff>
      <xdr:row>30</xdr:row>
      <xdr:rowOff>95250</xdr:rowOff>
    </xdr:from>
    <xdr:to>
      <xdr:col>16</xdr:col>
      <xdr:colOff>161926</xdr:colOff>
      <xdr:row>31</xdr:row>
      <xdr:rowOff>200026</xdr:rowOff>
    </xdr:to>
    <xdr:sp macro="" textlink="">
      <xdr:nvSpPr>
        <xdr:cNvPr id="33" name="吹き出し: 角を丸めた四角形 15">
          <a:extLst>
            <a:ext uri="{FF2B5EF4-FFF2-40B4-BE49-F238E27FC236}">
              <a16:creationId xmlns:a16="http://schemas.microsoft.com/office/drawing/2014/main" id="{00000000-0008-0000-2A00-000021000000}"/>
            </a:ext>
          </a:extLst>
        </xdr:cNvPr>
        <xdr:cNvSpPr/>
      </xdr:nvSpPr>
      <xdr:spPr bwMode="auto">
        <a:xfrm>
          <a:off x="9334500" y="7239000"/>
          <a:ext cx="828676" cy="342901"/>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一般的な請求書で扱う項目名称を使用</a:t>
          </a:r>
        </a:p>
      </xdr:txBody>
    </xdr:sp>
    <xdr:clientData/>
  </xdr:twoCellAnchor>
  <xdr:twoCellAnchor>
    <xdr:from>
      <xdr:col>13</xdr:col>
      <xdr:colOff>773205</xdr:colOff>
      <xdr:row>24</xdr:row>
      <xdr:rowOff>188820</xdr:rowOff>
    </xdr:from>
    <xdr:to>
      <xdr:col>13</xdr:col>
      <xdr:colOff>1316130</xdr:colOff>
      <xdr:row>25</xdr:row>
      <xdr:rowOff>224118</xdr:rowOff>
    </xdr:to>
    <xdr:sp macro="" textlink="">
      <xdr:nvSpPr>
        <xdr:cNvPr id="34" name="テキスト ボックス 33">
          <a:extLst>
            <a:ext uri="{FF2B5EF4-FFF2-40B4-BE49-F238E27FC236}">
              <a16:creationId xmlns:a16="http://schemas.microsoft.com/office/drawing/2014/main" id="{00000000-0008-0000-2A00-000022000000}"/>
            </a:ext>
          </a:extLst>
        </xdr:cNvPr>
        <xdr:cNvSpPr txBox="1"/>
      </xdr:nvSpPr>
      <xdr:spPr>
        <a:xfrm>
          <a:off x="11799793" y="5590055"/>
          <a:ext cx="542925"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X1088</a:t>
          </a:r>
        </a:p>
      </xdr:txBody>
    </xdr:sp>
    <xdr:clientData/>
  </xdr:twoCellAnchor>
  <xdr:twoCellAnchor>
    <xdr:from>
      <xdr:col>14</xdr:col>
      <xdr:colOff>1109196</xdr:colOff>
      <xdr:row>24</xdr:row>
      <xdr:rowOff>222437</xdr:rowOff>
    </xdr:from>
    <xdr:to>
      <xdr:col>15</xdr:col>
      <xdr:colOff>86099</xdr:colOff>
      <xdr:row>25</xdr:row>
      <xdr:rowOff>188819</xdr:rowOff>
    </xdr:to>
    <xdr:sp macro="" textlink="">
      <xdr:nvSpPr>
        <xdr:cNvPr id="35" name="テキスト ボックス 34">
          <a:extLst>
            <a:ext uri="{FF2B5EF4-FFF2-40B4-BE49-F238E27FC236}">
              <a16:creationId xmlns:a16="http://schemas.microsoft.com/office/drawing/2014/main" id="{00000000-0008-0000-2A00-000023000000}"/>
            </a:ext>
          </a:extLst>
        </xdr:cNvPr>
        <xdr:cNvSpPr txBox="1"/>
      </xdr:nvSpPr>
      <xdr:spPr>
        <a:xfrm>
          <a:off x="13502902" y="5623672"/>
          <a:ext cx="5905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X1096</a:t>
          </a:r>
        </a:p>
        <a:p>
          <a:endParaRPr kumimoji="1" lang="en-US" altLang="ja-JP" sz="1100">
            <a:solidFill>
              <a:srgbClr val="0070C0"/>
            </a:solidFill>
          </a:endParaRPr>
        </a:p>
      </xdr:txBody>
    </xdr:sp>
    <xdr:clientData/>
  </xdr:twoCellAnchor>
  <xdr:twoCellAnchor>
    <xdr:from>
      <xdr:col>9</xdr:col>
      <xdr:colOff>894522</xdr:colOff>
      <xdr:row>10</xdr:row>
      <xdr:rowOff>0</xdr:rowOff>
    </xdr:from>
    <xdr:to>
      <xdr:col>9</xdr:col>
      <xdr:colOff>1299802</xdr:colOff>
      <xdr:row>10</xdr:row>
      <xdr:rowOff>190126</xdr:rowOff>
    </xdr:to>
    <xdr:sp macro="" textlink="">
      <xdr:nvSpPr>
        <xdr:cNvPr id="36" name="テキスト ボックス 35">
          <a:extLst>
            <a:ext uri="{FF2B5EF4-FFF2-40B4-BE49-F238E27FC236}">
              <a16:creationId xmlns:a16="http://schemas.microsoft.com/office/drawing/2014/main" id="{00000000-0008-0000-2A00-000024000000}"/>
            </a:ext>
          </a:extLst>
        </xdr:cNvPr>
        <xdr:cNvSpPr txBox="1"/>
      </xdr:nvSpPr>
      <xdr:spPr>
        <a:xfrm>
          <a:off x="6666672" y="2381250"/>
          <a:ext cx="5230" cy="19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X5</a:t>
          </a:r>
          <a:endParaRPr kumimoji="1" lang="ja-JP" altLang="en-US" sz="1100">
            <a:solidFill>
              <a:srgbClr val="0070C0"/>
            </a:solidFill>
          </a:endParaRPr>
        </a:p>
      </xdr:txBody>
    </xdr:sp>
    <xdr:clientData/>
  </xdr:twoCellAnchor>
  <xdr:twoCellAnchor>
    <xdr:from>
      <xdr:col>0</xdr:col>
      <xdr:colOff>153459</xdr:colOff>
      <xdr:row>9</xdr:row>
      <xdr:rowOff>143565</xdr:rowOff>
    </xdr:from>
    <xdr:to>
      <xdr:col>0</xdr:col>
      <xdr:colOff>744009</xdr:colOff>
      <xdr:row>10</xdr:row>
      <xdr:rowOff>159161</xdr:rowOff>
    </xdr:to>
    <xdr:sp macro="" textlink="">
      <xdr:nvSpPr>
        <xdr:cNvPr id="37" name="テキスト ボックス 36">
          <a:extLst>
            <a:ext uri="{FF2B5EF4-FFF2-40B4-BE49-F238E27FC236}">
              <a16:creationId xmlns:a16="http://schemas.microsoft.com/office/drawing/2014/main" id="{00000000-0008-0000-2A00-000025000000}"/>
            </a:ext>
          </a:extLst>
        </xdr:cNvPr>
        <xdr:cNvSpPr txBox="1"/>
      </xdr:nvSpPr>
      <xdr:spPr>
        <a:xfrm>
          <a:off x="153459" y="2286690"/>
          <a:ext cx="514350" cy="2537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X4</a:t>
          </a:r>
          <a:endParaRPr kumimoji="1" lang="ja-JP" altLang="en-US" sz="1100">
            <a:solidFill>
              <a:srgbClr val="0070C0"/>
            </a:solidFill>
          </a:endParaRPr>
        </a:p>
      </xdr:txBody>
    </xdr:sp>
    <xdr:clientData/>
  </xdr:twoCellAnchor>
  <xdr:oneCellAnchor>
    <xdr:from>
      <xdr:col>2</xdr:col>
      <xdr:colOff>1304925</xdr:colOff>
      <xdr:row>0</xdr:row>
      <xdr:rowOff>57150</xdr:rowOff>
    </xdr:from>
    <xdr:ext cx="8039099" cy="261206"/>
    <xdr:sp macro="" textlink="">
      <xdr:nvSpPr>
        <xdr:cNvPr id="39" name="吹き出し: 角を丸めた四角形 15">
          <a:extLst>
            <a:ext uri="{FF2B5EF4-FFF2-40B4-BE49-F238E27FC236}">
              <a16:creationId xmlns:a16="http://schemas.microsoft.com/office/drawing/2014/main" id="{00000000-0008-0000-2A00-000027000000}"/>
            </a:ext>
          </a:extLst>
        </xdr:cNvPr>
        <xdr:cNvSpPr/>
      </xdr:nvSpPr>
      <xdr:spPr bwMode="auto">
        <a:xfrm>
          <a:off x="2343150" y="57150"/>
          <a:ext cx="8039099" cy="261206"/>
        </a:xfrm>
        <a:prstGeom prst="wedgeRoundRectCallout">
          <a:avLst>
            <a:gd name="adj1" fmla="val 26685"/>
            <a:gd name="adj2" fmla="val -397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仕入先と協力会社間の課税取引として、ゼネコンから仕入先への支払を立替金として、協力会社に請求する場合</a:t>
          </a:r>
        </a:p>
      </xdr:txBody>
    </xdr:sp>
    <xdr:clientData/>
  </xdr:oneCellAnchor>
  <xdr:oneCellAnchor>
    <xdr:from>
      <xdr:col>13</xdr:col>
      <xdr:colOff>361950</xdr:colOff>
      <xdr:row>10</xdr:row>
      <xdr:rowOff>180975</xdr:rowOff>
    </xdr:from>
    <xdr:ext cx="3270250" cy="564514"/>
    <xdr:sp macro="" textlink="">
      <xdr:nvSpPr>
        <xdr:cNvPr id="40" name="吹き出し: 線 2">
          <a:extLst>
            <a:ext uri="{FF2B5EF4-FFF2-40B4-BE49-F238E27FC236}">
              <a16:creationId xmlns:a16="http://schemas.microsoft.com/office/drawing/2014/main" id="{00000000-0008-0000-2A00-000028000000}"/>
            </a:ext>
          </a:extLst>
        </xdr:cNvPr>
        <xdr:cNvSpPr/>
      </xdr:nvSpPr>
      <xdr:spPr>
        <a:xfrm flipH="1">
          <a:off x="9801225" y="2543175"/>
          <a:ext cx="3270250" cy="564514"/>
        </a:xfrm>
        <a:prstGeom prst="borderCallout1">
          <a:avLst>
            <a:gd name="adj1" fmla="val 6005"/>
            <a:gd name="adj2" fmla="val 100782"/>
            <a:gd name="adj3" fmla="val -117553"/>
            <a:gd name="adj4" fmla="val 110596"/>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者間取引の場合</a:t>
          </a:r>
          <a:r>
            <a:rPr lang="ja-JP" altLang="ja-JP" sz="1100">
              <a:solidFill>
                <a:sysClr val="windowText" lastClr="000000"/>
              </a:solidFill>
              <a:effectLst/>
              <a:latin typeface="+mn-lt"/>
              <a:ea typeface="+mn-ea"/>
              <a:cs typeface="+mn-cs"/>
            </a:rPr>
            <a:t>、ゼネコンの適格請求書発行事業者の登録番号</a:t>
          </a:r>
          <a:r>
            <a:rPr lang="ja-JP" altLang="en-US" sz="1100">
              <a:solidFill>
                <a:sysClr val="windowText" lastClr="000000"/>
              </a:solidFill>
              <a:effectLst/>
              <a:latin typeface="+mn-lt"/>
              <a:ea typeface="+mn-ea"/>
              <a:cs typeface="+mn-cs"/>
            </a:rPr>
            <a:t>を記載</a:t>
          </a:r>
          <a:r>
            <a:rPr lang="ja-JP" altLang="ja-JP" sz="1100">
              <a:solidFill>
                <a:sysClr val="windowText" lastClr="000000"/>
              </a:solidFill>
              <a:effectLst/>
              <a:latin typeface="+mn-lt"/>
              <a:ea typeface="+mn-ea"/>
              <a:cs typeface="+mn-cs"/>
            </a:rPr>
            <a:t>は不要</a:t>
          </a:r>
          <a:endParaRPr kumimoji="1" lang="ja-JP" altLang="en-US" sz="1100" b="1">
            <a:solidFill>
              <a:sysClr val="windowText" lastClr="000000"/>
            </a:solidFill>
            <a:latin typeface="+mn-lt"/>
            <a:ea typeface="+mn-ea"/>
            <a:cs typeface="+mn-cs"/>
          </a:endParaRPr>
        </a:p>
      </xdr:txBody>
    </xdr:sp>
    <xdr:clientData/>
  </xdr:oneCellAnchor>
  <xdr:twoCellAnchor>
    <xdr:from>
      <xdr:col>12</xdr:col>
      <xdr:colOff>683559</xdr:colOff>
      <xdr:row>16</xdr:row>
      <xdr:rowOff>197222</xdr:rowOff>
    </xdr:from>
    <xdr:to>
      <xdr:col>12</xdr:col>
      <xdr:colOff>1370729</xdr:colOff>
      <xdr:row>18</xdr:row>
      <xdr:rowOff>0</xdr:rowOff>
    </xdr:to>
    <xdr:sp macro="" textlink="">
      <xdr:nvSpPr>
        <xdr:cNvPr id="41" name="テキスト ボックス 40">
          <a:extLst>
            <a:ext uri="{FF2B5EF4-FFF2-40B4-BE49-F238E27FC236}">
              <a16:creationId xmlns:a16="http://schemas.microsoft.com/office/drawing/2014/main" id="{00000000-0008-0000-2A00-000029000000}"/>
            </a:ext>
          </a:extLst>
        </xdr:cNvPr>
        <xdr:cNvSpPr txBox="1"/>
      </xdr:nvSpPr>
      <xdr:spPr>
        <a:xfrm>
          <a:off x="10141324" y="3861546"/>
          <a:ext cx="687170" cy="22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X1366</a:t>
          </a:r>
          <a:endParaRPr kumimoji="1" lang="ja-JP" altLang="en-US" sz="1100">
            <a:solidFill>
              <a:srgbClr val="0070C0"/>
            </a:solidFill>
          </a:endParaRPr>
        </a:p>
      </xdr:txBody>
    </xdr:sp>
    <xdr:clientData/>
  </xdr:twoCellAnchor>
  <xdr:oneCellAnchor>
    <xdr:from>
      <xdr:col>11</xdr:col>
      <xdr:colOff>1302747</xdr:colOff>
      <xdr:row>27</xdr:row>
      <xdr:rowOff>220957</xdr:rowOff>
    </xdr:from>
    <xdr:ext cx="2738842" cy="522413"/>
    <xdr:sp macro="" textlink="">
      <xdr:nvSpPr>
        <xdr:cNvPr id="42" name="吹き出し: 角を丸めた四角形 15">
          <a:extLst>
            <a:ext uri="{FF2B5EF4-FFF2-40B4-BE49-F238E27FC236}">
              <a16:creationId xmlns:a16="http://schemas.microsoft.com/office/drawing/2014/main" id="{00000000-0008-0000-2A00-00002A000000}"/>
            </a:ext>
          </a:extLst>
        </xdr:cNvPr>
        <xdr:cNvSpPr/>
      </xdr:nvSpPr>
      <xdr:spPr bwMode="auto">
        <a:xfrm>
          <a:off x="9169276" y="6376722"/>
          <a:ext cx="2738842" cy="522413"/>
        </a:xfrm>
        <a:prstGeom prst="wedgeRoundRectCallout">
          <a:avLst>
            <a:gd name="adj1" fmla="val 45466"/>
            <a:gd name="adj2" fmla="val -3287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④税率ごとに区分して合計した対価の額（税抜きまたは税込み）および適用税率</a:t>
          </a:r>
        </a:p>
      </xdr:txBody>
    </xdr:sp>
    <xdr:clientData/>
  </xdr:oneCellAnchor>
  <xdr:oneCellAnchor>
    <xdr:from>
      <xdr:col>9</xdr:col>
      <xdr:colOff>1262530</xdr:colOff>
      <xdr:row>26</xdr:row>
      <xdr:rowOff>154042</xdr:rowOff>
    </xdr:from>
    <xdr:ext cx="1923302" cy="783619"/>
    <xdr:sp macro="" textlink="">
      <xdr:nvSpPr>
        <xdr:cNvPr id="43" name="吹き出し: 角を丸めた四角形 15">
          <a:extLst>
            <a:ext uri="{FF2B5EF4-FFF2-40B4-BE49-F238E27FC236}">
              <a16:creationId xmlns:a16="http://schemas.microsoft.com/office/drawing/2014/main" id="{00000000-0008-0000-2A00-00002B000000}"/>
            </a:ext>
          </a:extLst>
        </xdr:cNvPr>
        <xdr:cNvSpPr/>
      </xdr:nvSpPr>
      <xdr:spPr bwMode="auto">
        <a:xfrm>
          <a:off x="6678706" y="6078218"/>
          <a:ext cx="1923302" cy="783619"/>
        </a:xfrm>
        <a:prstGeom prst="wedgeRoundRectCallout">
          <a:avLst>
            <a:gd name="adj1" fmla="val 57480"/>
            <a:gd name="adj2" fmla="val -11506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④</a:t>
          </a:r>
          <a:r>
            <a:rPr lang="ja-JP" altLang="ja-JP" sz="1100">
              <a:solidFill>
                <a:srgbClr val="FF0000"/>
              </a:solidFill>
              <a:effectLst/>
              <a:latin typeface="+mn-lt"/>
              <a:ea typeface="+mn-ea"/>
              <a:cs typeface="+mn-cs"/>
            </a:rPr>
            <a:t>税率ごとに区分して合計した対価の額（税抜きまたは税込み）および適用税率</a:t>
          </a:r>
        </a:p>
      </xdr:txBody>
    </xdr:sp>
    <xdr:clientData/>
  </xdr:oneCellAnchor>
  <xdr:oneCellAnchor>
    <xdr:from>
      <xdr:col>13</xdr:col>
      <xdr:colOff>1187824</xdr:colOff>
      <xdr:row>26</xdr:row>
      <xdr:rowOff>56426</xdr:rowOff>
    </xdr:from>
    <xdr:ext cx="1911164" cy="783619"/>
    <xdr:sp macro="" textlink="">
      <xdr:nvSpPr>
        <xdr:cNvPr id="44" name="吹き出し: 角を丸めた四角形 16">
          <a:extLst>
            <a:ext uri="{FF2B5EF4-FFF2-40B4-BE49-F238E27FC236}">
              <a16:creationId xmlns:a16="http://schemas.microsoft.com/office/drawing/2014/main" id="{00000000-0008-0000-2A00-00002C000000}"/>
            </a:ext>
          </a:extLst>
        </xdr:cNvPr>
        <xdr:cNvSpPr/>
      </xdr:nvSpPr>
      <xdr:spPr bwMode="auto">
        <a:xfrm>
          <a:off x="12192000" y="5980602"/>
          <a:ext cx="1911164" cy="783619"/>
        </a:xfrm>
        <a:prstGeom prst="wedgeRoundRectCallout">
          <a:avLst>
            <a:gd name="adj1" fmla="val 3521"/>
            <a:gd name="adj2" fmla="val -949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⑤</a:t>
          </a:r>
          <a:r>
            <a:rPr lang="ja-JP" altLang="ja-JP" sz="1100">
              <a:solidFill>
                <a:srgbClr val="FF0000"/>
              </a:solidFill>
              <a:effectLst/>
              <a:latin typeface="+mn-lt"/>
              <a:ea typeface="+mn-ea"/>
              <a:cs typeface="+mn-cs"/>
            </a:rPr>
            <a:t>税率ごとの消費税額等（端数処理は一請求書当たり、税率ごとに１回ずつ）</a:t>
          </a:r>
        </a:p>
      </xdr:txBody>
    </xdr:sp>
    <xdr:clientData/>
  </xdr:oneCellAnchor>
  <xdr:oneCellAnchor>
    <xdr:from>
      <xdr:col>12</xdr:col>
      <xdr:colOff>821765</xdr:colOff>
      <xdr:row>7</xdr:row>
      <xdr:rowOff>156883</xdr:rowOff>
    </xdr:from>
    <xdr:ext cx="1943847" cy="522413"/>
    <xdr:sp macro="" textlink="">
      <xdr:nvSpPr>
        <xdr:cNvPr id="45" name="吹き出し: 角を丸めた四角形 12">
          <a:extLst>
            <a:ext uri="{FF2B5EF4-FFF2-40B4-BE49-F238E27FC236}">
              <a16:creationId xmlns:a16="http://schemas.microsoft.com/office/drawing/2014/main" id="{00000000-0008-0000-2A00-00002D000000}"/>
            </a:ext>
          </a:extLst>
        </xdr:cNvPr>
        <xdr:cNvSpPr/>
      </xdr:nvSpPr>
      <xdr:spPr bwMode="auto">
        <a:xfrm>
          <a:off x="10257118" y="1919942"/>
          <a:ext cx="1943847" cy="522413"/>
        </a:xfrm>
        <a:prstGeom prst="wedgeRoundRectCallout">
          <a:avLst>
            <a:gd name="adj1" fmla="val -23921"/>
            <a:gd name="adj2" fmla="val -7153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algn="l"/>
          <a:r>
            <a:rPr lang="ja-JP" altLang="en-US" sz="1100">
              <a:solidFill>
                <a:srgbClr val="FF0000"/>
              </a:solidFill>
              <a:effectLst/>
              <a:latin typeface="+mn-lt"/>
              <a:ea typeface="+mn-ea"/>
              <a:cs typeface="+mn-cs"/>
            </a:rPr>
            <a:t>①</a:t>
          </a:r>
          <a:r>
            <a:rPr lang="ja-JP" altLang="ja-JP" sz="1100">
              <a:solidFill>
                <a:srgbClr val="FF0000"/>
              </a:solidFill>
              <a:effectLst/>
              <a:latin typeface="+mn-lt"/>
              <a:ea typeface="+mn-ea"/>
              <a:cs typeface="+mn-cs"/>
            </a:rPr>
            <a:t>適格請求書発行事業者の氏名または名称および登録番号</a:t>
          </a:r>
          <a:endParaRPr kumimoji="1" lang="en-US" altLang="ja-JP" sz="1100">
            <a:solidFill>
              <a:srgbClr val="FF0000"/>
            </a:solidFill>
          </a:endParaRPr>
        </a:p>
      </xdr:txBody>
    </xdr:sp>
    <xdr:clientData/>
  </xdr:oneCellAnchor>
  <xdr:oneCellAnchor>
    <xdr:from>
      <xdr:col>15</xdr:col>
      <xdr:colOff>440765</xdr:colOff>
      <xdr:row>8</xdr:row>
      <xdr:rowOff>112060</xdr:rowOff>
    </xdr:from>
    <xdr:ext cx="908424" cy="265206"/>
    <xdr:sp macro="" textlink="">
      <xdr:nvSpPr>
        <xdr:cNvPr id="46" name="吹き出し: 角を丸めた四角形 13">
          <a:extLst>
            <a:ext uri="{FF2B5EF4-FFF2-40B4-BE49-F238E27FC236}">
              <a16:creationId xmlns:a16="http://schemas.microsoft.com/office/drawing/2014/main" id="{00000000-0008-0000-2A00-00002E000000}"/>
            </a:ext>
          </a:extLst>
        </xdr:cNvPr>
        <xdr:cNvSpPr/>
      </xdr:nvSpPr>
      <xdr:spPr bwMode="auto">
        <a:xfrm>
          <a:off x="14410765" y="2091766"/>
          <a:ext cx="908424" cy="265206"/>
        </a:xfrm>
        <a:prstGeom prst="wedgeRoundRectCallout">
          <a:avLst>
            <a:gd name="adj1" fmla="val 27372"/>
            <a:gd name="adj2" fmla="val -10202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lvl="0"/>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取引年月日</a:t>
          </a:r>
        </a:p>
      </xdr:txBody>
    </xdr:sp>
    <xdr:clientData/>
  </xdr:oneCellAnchor>
  <xdr:oneCellAnchor>
    <xdr:from>
      <xdr:col>9</xdr:col>
      <xdr:colOff>134470</xdr:colOff>
      <xdr:row>17</xdr:row>
      <xdr:rowOff>141942</xdr:rowOff>
    </xdr:from>
    <xdr:ext cx="1702546" cy="783619"/>
    <xdr:sp macro="" textlink="">
      <xdr:nvSpPr>
        <xdr:cNvPr id="47" name="吹き出し: 角を丸めた四角形 14">
          <a:extLst>
            <a:ext uri="{FF2B5EF4-FFF2-40B4-BE49-F238E27FC236}">
              <a16:creationId xmlns:a16="http://schemas.microsoft.com/office/drawing/2014/main" id="{00000000-0008-0000-2A00-00002F000000}"/>
            </a:ext>
          </a:extLst>
        </xdr:cNvPr>
        <xdr:cNvSpPr/>
      </xdr:nvSpPr>
      <xdr:spPr bwMode="auto">
        <a:xfrm>
          <a:off x="5550646" y="4071471"/>
          <a:ext cx="1702546" cy="783619"/>
        </a:xfrm>
        <a:prstGeom prst="wedgeRoundRectCallout">
          <a:avLst>
            <a:gd name="adj1" fmla="val 31515"/>
            <a:gd name="adj2" fmla="val 62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③</a:t>
          </a:r>
          <a:r>
            <a:rPr lang="ja-JP" altLang="ja-JP" sz="1100">
              <a:solidFill>
                <a:srgbClr val="FF0000"/>
              </a:solidFill>
              <a:effectLst/>
              <a:latin typeface="+mn-lt"/>
              <a:ea typeface="+mn-ea"/>
              <a:cs typeface="+mn-cs"/>
            </a:rPr>
            <a:t>取引内容（軽減税率の対象品目がある場合、その旨）</a:t>
          </a: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17</xdr:col>
      <xdr:colOff>47625</xdr:colOff>
      <xdr:row>4</xdr:row>
      <xdr:rowOff>98425</xdr:rowOff>
    </xdr:from>
    <xdr:to>
      <xdr:col>19</xdr:col>
      <xdr:colOff>146050</xdr:colOff>
      <xdr:row>7</xdr:row>
      <xdr:rowOff>15239</xdr:rowOff>
    </xdr:to>
    <xdr:sp macro="" textlink="">
      <xdr:nvSpPr>
        <xdr:cNvPr id="3" name="吹き出し: 四角形 2">
          <a:extLst>
            <a:ext uri="{FF2B5EF4-FFF2-40B4-BE49-F238E27FC236}">
              <a16:creationId xmlns:a16="http://schemas.microsoft.com/office/drawing/2014/main" id="{00000000-0008-0000-2D00-000003000000}"/>
            </a:ext>
          </a:extLst>
        </xdr:cNvPr>
        <xdr:cNvSpPr/>
      </xdr:nvSpPr>
      <xdr:spPr>
        <a:xfrm>
          <a:off x="14322425" y="1209675"/>
          <a:ext cx="1857375" cy="564514"/>
        </a:xfrm>
        <a:prstGeom prst="wedgeRectCallout">
          <a:avLst>
            <a:gd name="adj1" fmla="val -51931"/>
            <a:gd name="adj2" fmla="val -143883"/>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ysClr val="windowText" lastClr="000000"/>
              </a:solidFill>
            </a:rPr>
            <a:t>今回迄の請求回数について、出来高の時は</a:t>
          </a:r>
          <a:r>
            <a:rPr kumimoji="1" lang="en-US" altLang="ja-JP" sz="1100">
              <a:solidFill>
                <a:sysClr val="windowText" lastClr="000000"/>
              </a:solidFill>
            </a:rPr>
            <a:t>1</a:t>
          </a:r>
        </a:p>
      </xdr:txBody>
    </xdr:sp>
    <xdr:clientData/>
  </xdr:twoCellAnchor>
  <xdr:oneCellAnchor>
    <xdr:from>
      <xdr:col>9</xdr:col>
      <xdr:colOff>2095498</xdr:colOff>
      <xdr:row>24</xdr:row>
      <xdr:rowOff>228602</xdr:rowOff>
    </xdr:from>
    <xdr:ext cx="5276852" cy="800604"/>
    <xdr:sp macro="" textlink="">
      <xdr:nvSpPr>
        <xdr:cNvPr id="4" name="吹き出し: 線 2">
          <a:extLst>
            <a:ext uri="{FF2B5EF4-FFF2-40B4-BE49-F238E27FC236}">
              <a16:creationId xmlns:a16="http://schemas.microsoft.com/office/drawing/2014/main" id="{00000000-0008-0000-2D00-000004000000}"/>
            </a:ext>
          </a:extLst>
        </xdr:cNvPr>
        <xdr:cNvSpPr/>
      </xdr:nvSpPr>
      <xdr:spPr>
        <a:xfrm flipH="1">
          <a:off x="7839073" y="5572127"/>
          <a:ext cx="5276852" cy="800604"/>
        </a:xfrm>
        <a:prstGeom prst="borderCallout1">
          <a:avLst>
            <a:gd name="adj1" fmla="val -549"/>
            <a:gd name="adj2" fmla="val 52220"/>
            <a:gd name="adj3" fmla="val -199000"/>
            <a:gd name="adj4" fmla="val 12645"/>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b="0">
              <a:solidFill>
                <a:schemeClr val="accent5"/>
              </a:solidFill>
              <a:latin typeface="+mn-ea"/>
              <a:ea typeface="+mn-ea"/>
            </a:rPr>
            <a:t>適格請求書の記載事項は①</a:t>
          </a:r>
          <a:r>
            <a:rPr kumimoji="1" lang="en-US" altLang="ja-JP" sz="1100" b="0">
              <a:solidFill>
                <a:schemeClr val="accent5"/>
              </a:solidFill>
              <a:latin typeface="+mn-ea"/>
              <a:ea typeface="+mn-ea"/>
            </a:rPr>
            <a:t>-</a:t>
          </a:r>
          <a:r>
            <a:rPr kumimoji="1" lang="ja-JP" altLang="en-US" sz="1100" b="0">
              <a:solidFill>
                <a:schemeClr val="accent5"/>
              </a:solidFill>
              <a:latin typeface="+mn-ea"/>
              <a:ea typeface="+mn-ea"/>
            </a:rPr>
            <a:t>⑥</a:t>
          </a:r>
          <a:r>
            <a:rPr kumimoji="1" lang="en-US" altLang="ja-JP" sz="1100" b="0">
              <a:solidFill>
                <a:schemeClr val="accent5"/>
              </a:solidFill>
              <a:latin typeface="+mn-ea"/>
              <a:ea typeface="+mn-ea"/>
            </a:rPr>
            <a:t>､</a:t>
          </a:r>
        </a:p>
        <a:p>
          <a:pPr algn="l"/>
          <a:r>
            <a:rPr kumimoji="1" lang="ja-JP" altLang="ja-JP" sz="1100" b="0">
              <a:solidFill>
                <a:schemeClr val="accent5"/>
              </a:solidFill>
              <a:effectLst/>
              <a:latin typeface="+mn-lt"/>
              <a:ea typeface="+mn-ea"/>
              <a:cs typeface="+mn-cs"/>
            </a:rPr>
            <a:t>④</a:t>
          </a:r>
          <a:r>
            <a:rPr kumimoji="1" lang="ja-JP" altLang="en-US" sz="1100" b="0">
              <a:solidFill>
                <a:schemeClr val="accent5"/>
              </a:solidFill>
              <a:effectLst/>
              <a:latin typeface="+mn-lt"/>
              <a:ea typeface="+mn-ea"/>
              <a:cs typeface="+mn-cs"/>
            </a:rPr>
            <a:t>税率ご</a:t>
          </a:r>
          <a:r>
            <a:rPr kumimoji="1" lang="ja-JP" altLang="en-US" sz="1100" b="0">
              <a:solidFill>
                <a:schemeClr val="accent5"/>
              </a:solidFill>
              <a:latin typeface="+mn-ea"/>
              <a:ea typeface="+mn-ea"/>
            </a:rPr>
            <a:t>とに区分して合計した対価の額</a:t>
          </a:r>
          <a:r>
            <a:rPr kumimoji="1" lang="en-US" altLang="ja-JP" sz="1100" b="0">
              <a:solidFill>
                <a:schemeClr val="accent5"/>
              </a:solidFill>
              <a:latin typeface="+mn-ea"/>
              <a:ea typeface="+mn-ea"/>
            </a:rPr>
            <a:t>(</a:t>
          </a:r>
          <a:r>
            <a:rPr kumimoji="1" lang="ja-JP" altLang="en-US" sz="1100" b="0">
              <a:solidFill>
                <a:schemeClr val="accent5"/>
              </a:solidFill>
              <a:latin typeface="+mn-ea"/>
              <a:ea typeface="+mn-ea"/>
            </a:rPr>
            <a:t>税抜き又は税込み</a:t>
          </a:r>
          <a:r>
            <a:rPr kumimoji="1" lang="en-US" altLang="ja-JP" sz="1100" b="0">
              <a:solidFill>
                <a:schemeClr val="accent5"/>
              </a:solidFill>
              <a:latin typeface="+mn-ea"/>
              <a:ea typeface="+mn-ea"/>
            </a:rPr>
            <a:t>)</a:t>
          </a:r>
          <a:r>
            <a:rPr kumimoji="1" lang="ja-JP" altLang="en-US" sz="1100" b="0">
              <a:solidFill>
                <a:schemeClr val="accent5"/>
              </a:solidFill>
              <a:latin typeface="+mn-ea"/>
              <a:ea typeface="+mn-ea"/>
            </a:rPr>
            <a:t>及び適用税率</a:t>
          </a:r>
          <a:endParaRPr kumimoji="1" lang="en-US" altLang="ja-JP" sz="1100" b="0">
            <a:solidFill>
              <a:schemeClr val="accent5"/>
            </a:solidFill>
            <a:latin typeface="+mn-ea"/>
            <a:ea typeface="+mn-ea"/>
          </a:endParaRPr>
        </a:p>
        <a:p>
          <a:pPr algn="l"/>
          <a:r>
            <a:rPr kumimoji="1" lang="ja-JP" altLang="en-US" sz="1100" b="0">
              <a:solidFill>
                <a:schemeClr val="accent5"/>
              </a:solidFill>
              <a:latin typeface="+mn-ea"/>
              <a:ea typeface="+mn-ea"/>
              <a:cs typeface="+mn-cs"/>
            </a:rPr>
            <a:t>ならば</a:t>
          </a:r>
          <a:r>
            <a:rPr kumimoji="1" lang="en-US" altLang="ja-JP" sz="1100" b="0">
              <a:solidFill>
                <a:schemeClr val="accent5"/>
              </a:solidFill>
              <a:latin typeface="+mn-ea"/>
              <a:ea typeface="+mn-ea"/>
              <a:cs typeface="+mn-cs"/>
            </a:rPr>
            <a:t>､</a:t>
          </a:r>
          <a:r>
            <a:rPr kumimoji="1" lang="ja-JP" altLang="en-US" sz="1100" b="0">
              <a:solidFill>
                <a:schemeClr val="accent5"/>
              </a:solidFill>
              <a:latin typeface="+mn-ea"/>
              <a:ea typeface="+mn-ea"/>
              <a:cs typeface="+mn-cs"/>
            </a:rPr>
            <a:t>計算で得る第</a:t>
          </a:r>
          <a:r>
            <a:rPr kumimoji="1" lang="en-US" altLang="ja-JP" sz="1100" b="0">
              <a:solidFill>
                <a:schemeClr val="accent5"/>
              </a:solidFill>
              <a:latin typeface="+mn-ea"/>
              <a:ea typeface="+mn-ea"/>
              <a:cs typeface="+mn-cs"/>
            </a:rPr>
            <a:t>4</a:t>
          </a:r>
          <a:r>
            <a:rPr kumimoji="1" lang="ja-JP" altLang="en-US" sz="1100" b="0">
              <a:solidFill>
                <a:schemeClr val="accent5"/>
              </a:solidFill>
              <a:latin typeface="+mn-ea"/>
              <a:ea typeface="+mn-ea"/>
              <a:cs typeface="+mn-cs"/>
            </a:rPr>
            <a:t>列</a:t>
          </a:r>
          <a:r>
            <a:rPr kumimoji="1" lang="en-US" altLang="ja-JP" sz="1100" b="0">
              <a:solidFill>
                <a:schemeClr val="accent5"/>
              </a:solidFill>
              <a:latin typeface="+mn-ea"/>
              <a:ea typeface="+mn-ea"/>
              <a:cs typeface="+mn-cs"/>
            </a:rPr>
            <a:t>｢</a:t>
          </a:r>
          <a:r>
            <a:rPr kumimoji="1" lang="ja-JP" altLang="en-US" sz="1100" b="0">
              <a:solidFill>
                <a:schemeClr val="accent5"/>
              </a:solidFill>
              <a:latin typeface="+mn-ea"/>
              <a:ea typeface="+mn-ea"/>
              <a:cs typeface="+mn-cs"/>
            </a:rPr>
            <a:t>請求金額（税込）</a:t>
          </a:r>
          <a:r>
            <a:rPr kumimoji="1" lang="en-US" altLang="ja-JP" sz="1100" b="0">
              <a:solidFill>
                <a:schemeClr val="accent5"/>
              </a:solidFill>
              <a:latin typeface="+mn-ea"/>
              <a:ea typeface="+mn-ea"/>
              <a:cs typeface="+mn-cs"/>
            </a:rPr>
            <a:t>｣</a:t>
          </a:r>
          <a:r>
            <a:rPr kumimoji="1" lang="ja-JP" altLang="en-US" sz="1100" b="0">
              <a:solidFill>
                <a:schemeClr val="accent5"/>
              </a:solidFill>
              <a:latin typeface="+mn-ea"/>
              <a:ea typeface="+mn-ea"/>
              <a:cs typeface="+mn-cs"/>
            </a:rPr>
            <a:t>は不要ではないか</a:t>
          </a:r>
          <a:r>
            <a:rPr kumimoji="1" lang="en-US" altLang="ja-JP" sz="1100" b="0">
              <a:solidFill>
                <a:schemeClr val="accent5"/>
              </a:solidFill>
              <a:latin typeface="+mn-ea"/>
              <a:ea typeface="+mn-ea"/>
              <a:cs typeface="+mn-cs"/>
            </a:rPr>
            <a:t>?</a:t>
          </a:r>
          <a:endParaRPr kumimoji="1" lang="ja-JP" altLang="en-US" sz="1100" b="0">
            <a:solidFill>
              <a:schemeClr val="accent5"/>
            </a:solidFill>
            <a:latin typeface="+mn-ea"/>
            <a:ea typeface="+mn-ea"/>
            <a:cs typeface="+mn-cs"/>
          </a:endParaRPr>
        </a:p>
      </xdr:txBody>
    </xdr:sp>
    <xdr:clientData/>
  </xdr:oneCellAnchor>
  <xdr:twoCellAnchor>
    <xdr:from>
      <xdr:col>13</xdr:col>
      <xdr:colOff>508000</xdr:colOff>
      <xdr:row>0</xdr:row>
      <xdr:rowOff>76200</xdr:rowOff>
    </xdr:from>
    <xdr:to>
      <xdr:col>15</xdr:col>
      <xdr:colOff>260350</xdr:colOff>
      <xdr:row>1</xdr:row>
      <xdr:rowOff>184150</xdr:rowOff>
    </xdr:to>
    <xdr:sp macro="" textlink="">
      <xdr:nvSpPr>
        <xdr:cNvPr id="77" name="四角形: 角を丸くする 1">
          <a:extLst>
            <a:ext uri="{FF2B5EF4-FFF2-40B4-BE49-F238E27FC236}">
              <a16:creationId xmlns:a16="http://schemas.microsoft.com/office/drawing/2014/main" id="{00000000-0008-0000-2D00-00004D000000}"/>
            </a:ext>
          </a:extLst>
        </xdr:cNvPr>
        <xdr:cNvSpPr/>
      </xdr:nvSpPr>
      <xdr:spPr>
        <a:xfrm>
          <a:off x="11391900" y="76200"/>
          <a:ext cx="2470150" cy="450850"/>
        </a:xfrm>
        <a:prstGeom prst="roundRect">
          <a:avLst/>
        </a:prstGeom>
        <a:solidFill>
          <a:schemeClr val="bg1">
            <a:lumMod val="95000"/>
          </a:schemeClr>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100">
              <a:solidFill>
                <a:srgbClr val="FF0000"/>
              </a:solidFill>
            </a:rPr>
            <a:t>赤字</a:t>
          </a:r>
          <a:r>
            <a:rPr kumimoji="1" lang="ja-JP" altLang="en-US" sz="1100">
              <a:solidFill>
                <a:sysClr val="windowText" lastClr="000000"/>
              </a:solidFill>
            </a:rPr>
            <a:t>：適格請求書に必要な記載事項</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9</xdr:col>
      <xdr:colOff>452436</xdr:colOff>
      <xdr:row>3</xdr:row>
      <xdr:rowOff>35719</xdr:rowOff>
    </xdr:from>
    <xdr:to>
      <xdr:col>16</xdr:col>
      <xdr:colOff>309562</xdr:colOff>
      <xdr:row>5</xdr:row>
      <xdr:rowOff>357327</xdr:rowOff>
    </xdr:to>
    <xdr:sp macro="" textlink="">
      <xdr:nvSpPr>
        <xdr:cNvPr id="2" name="吹き出し: 角を丸めた四角形 1">
          <a:extLst>
            <a:ext uri="{FF2B5EF4-FFF2-40B4-BE49-F238E27FC236}">
              <a16:creationId xmlns:a16="http://schemas.microsoft.com/office/drawing/2014/main" id="{00000000-0008-0000-2F00-000002000000}"/>
            </a:ext>
          </a:extLst>
        </xdr:cNvPr>
        <xdr:cNvSpPr/>
      </xdr:nvSpPr>
      <xdr:spPr bwMode="auto">
        <a:xfrm>
          <a:off x="14244636" y="750094"/>
          <a:ext cx="4657726" cy="797858"/>
        </a:xfrm>
        <a:prstGeom prst="wedgeRoundRectCallout">
          <a:avLst>
            <a:gd name="adj1" fmla="val 34573"/>
            <a:gd name="adj2" fmla="val -1034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400" b="0">
              <a:solidFill>
                <a:srgbClr val="FF0000"/>
              </a:solidFill>
            </a:rPr>
            <a:t>明細は</a:t>
          </a:r>
          <a:r>
            <a:rPr kumimoji="1" lang="en-US" altLang="ja-JP" sz="2400" b="0">
              <a:solidFill>
                <a:srgbClr val="FF0000"/>
              </a:solidFill>
            </a:rPr>
            <a:t>A</a:t>
          </a:r>
          <a:r>
            <a:rPr kumimoji="1" lang="ja-JP" altLang="en-US" sz="2400" b="0">
              <a:solidFill>
                <a:srgbClr val="FF0000"/>
              </a:solidFill>
            </a:rPr>
            <a:t>～</a:t>
          </a:r>
          <a:r>
            <a:rPr kumimoji="1" lang="en-US" altLang="ja-JP" sz="2400" b="0">
              <a:solidFill>
                <a:srgbClr val="FF0000"/>
              </a:solidFill>
            </a:rPr>
            <a:t>D</a:t>
          </a:r>
          <a:r>
            <a:rPr kumimoji="1" lang="ja-JP" altLang="en-US" sz="2400" b="0">
              <a:solidFill>
                <a:srgbClr val="FF0000"/>
              </a:solidFill>
            </a:rPr>
            <a:t>方式ですべて同じ</a:t>
          </a:r>
          <a:endParaRPr kumimoji="1" lang="en-US" altLang="ja-JP" sz="2400" b="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323676</xdr:colOff>
      <xdr:row>27</xdr:row>
      <xdr:rowOff>104775</xdr:rowOff>
    </xdr:from>
    <xdr:to>
      <xdr:col>6</xdr:col>
      <xdr:colOff>899676</xdr:colOff>
      <xdr:row>27</xdr:row>
      <xdr:rowOff>320775</xdr:rowOff>
    </xdr:to>
    <xdr:sp macro="" textlink="">
      <xdr:nvSpPr>
        <xdr:cNvPr id="2" name="フリーフォーム 2">
          <a:extLst>
            <a:ext uri="{FF2B5EF4-FFF2-40B4-BE49-F238E27FC236}">
              <a16:creationId xmlns:a16="http://schemas.microsoft.com/office/drawing/2014/main" id="{00000000-0008-0000-0400-000002000000}"/>
            </a:ext>
          </a:extLst>
        </xdr:cNvPr>
        <xdr:cNvSpPr/>
      </xdr:nvSpPr>
      <xdr:spPr>
        <a:xfrm>
          <a:off x="4438476" y="6276975"/>
          <a:ext cx="360100" cy="120750"/>
        </a:xfrm>
        <a:custGeom>
          <a:avLst/>
          <a:gdLst>
            <a:gd name="connsiteX0" fmla="*/ 171624 w 324037"/>
            <a:gd name="connsiteY0" fmla="*/ 0 h 485775"/>
            <a:gd name="connsiteX1" fmla="*/ 174 w 324037"/>
            <a:gd name="connsiteY1" fmla="*/ 161925 h 485775"/>
            <a:gd name="connsiteX2" fmla="*/ 143049 w 324037"/>
            <a:gd name="connsiteY2" fmla="*/ 247650 h 485775"/>
            <a:gd name="connsiteX3" fmla="*/ 324024 w 324037"/>
            <a:gd name="connsiteY3" fmla="*/ 361950 h 485775"/>
            <a:gd name="connsiteX4" fmla="*/ 152574 w 324037"/>
            <a:gd name="connsiteY4" fmla="*/ 457200 h 485775"/>
            <a:gd name="connsiteX5" fmla="*/ 123999 w 324037"/>
            <a:gd name="connsiteY5" fmla="*/ 485775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4037" h="485775">
              <a:moveTo>
                <a:pt x="171624" y="0"/>
              </a:moveTo>
              <a:cubicBezTo>
                <a:pt x="88280" y="60325"/>
                <a:pt x="4936" y="120650"/>
                <a:pt x="174" y="161925"/>
              </a:cubicBezTo>
              <a:cubicBezTo>
                <a:pt x="-4588" y="203200"/>
                <a:pt x="89074" y="214313"/>
                <a:pt x="143049" y="247650"/>
              </a:cubicBezTo>
              <a:cubicBezTo>
                <a:pt x="197024" y="280987"/>
                <a:pt x="322436" y="327025"/>
                <a:pt x="324024" y="361950"/>
              </a:cubicBezTo>
              <a:cubicBezTo>
                <a:pt x="325612" y="396875"/>
                <a:pt x="185912" y="436563"/>
                <a:pt x="152574" y="457200"/>
              </a:cubicBezTo>
              <a:cubicBezTo>
                <a:pt x="119236" y="477838"/>
                <a:pt x="121617" y="481806"/>
                <a:pt x="123999" y="485775"/>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963705</xdr:colOff>
      <xdr:row>31</xdr:row>
      <xdr:rowOff>127000</xdr:rowOff>
    </xdr:from>
    <xdr:to>
      <xdr:col>11</xdr:col>
      <xdr:colOff>63660</xdr:colOff>
      <xdr:row>33</xdr:row>
      <xdr:rowOff>3094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170705" y="7899400"/>
          <a:ext cx="1436755" cy="333294"/>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単一税率のための消費税率を表示する欄は設けない。</a:t>
          </a:r>
        </a:p>
      </xdr:txBody>
    </xdr:sp>
    <xdr:clientData/>
  </xdr:twoCellAnchor>
  <xdr:twoCellAnchor>
    <xdr:from>
      <xdr:col>5</xdr:col>
      <xdr:colOff>1049071</xdr:colOff>
      <xdr:row>27</xdr:row>
      <xdr:rowOff>33431</xdr:rowOff>
    </xdr:from>
    <xdr:to>
      <xdr:col>6</xdr:col>
      <xdr:colOff>235126</xdr:colOff>
      <xdr:row>27</xdr:row>
      <xdr:rowOff>249431</xdr:rowOff>
    </xdr:to>
    <xdr:sp macro="" textlink="">
      <xdr:nvSpPr>
        <xdr:cNvPr id="4" name="フリーフォーム 1">
          <a:extLst>
            <a:ext uri="{FF2B5EF4-FFF2-40B4-BE49-F238E27FC236}">
              <a16:creationId xmlns:a16="http://schemas.microsoft.com/office/drawing/2014/main" id="{00000000-0008-0000-0400-000004000000}"/>
            </a:ext>
          </a:extLst>
        </xdr:cNvPr>
        <xdr:cNvSpPr/>
      </xdr:nvSpPr>
      <xdr:spPr>
        <a:xfrm>
          <a:off x="6872928" y="6047788"/>
          <a:ext cx="573984" cy="216000"/>
        </a:xfrm>
        <a:custGeom>
          <a:avLst/>
          <a:gdLst>
            <a:gd name="connsiteX0" fmla="*/ 171624 w 324037"/>
            <a:gd name="connsiteY0" fmla="*/ 0 h 485775"/>
            <a:gd name="connsiteX1" fmla="*/ 174 w 324037"/>
            <a:gd name="connsiteY1" fmla="*/ 161925 h 485775"/>
            <a:gd name="connsiteX2" fmla="*/ 143049 w 324037"/>
            <a:gd name="connsiteY2" fmla="*/ 247650 h 485775"/>
            <a:gd name="connsiteX3" fmla="*/ 324024 w 324037"/>
            <a:gd name="connsiteY3" fmla="*/ 361950 h 485775"/>
            <a:gd name="connsiteX4" fmla="*/ 152574 w 324037"/>
            <a:gd name="connsiteY4" fmla="*/ 457200 h 485775"/>
            <a:gd name="connsiteX5" fmla="*/ 123999 w 324037"/>
            <a:gd name="connsiteY5" fmla="*/ 485775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4037" h="485775">
              <a:moveTo>
                <a:pt x="171624" y="0"/>
              </a:moveTo>
              <a:cubicBezTo>
                <a:pt x="88280" y="60325"/>
                <a:pt x="4936" y="120650"/>
                <a:pt x="174" y="161925"/>
              </a:cubicBezTo>
              <a:cubicBezTo>
                <a:pt x="-4588" y="203200"/>
                <a:pt x="89074" y="214313"/>
                <a:pt x="143049" y="247650"/>
              </a:cubicBezTo>
              <a:cubicBezTo>
                <a:pt x="197024" y="280987"/>
                <a:pt x="322436" y="327025"/>
                <a:pt x="324024" y="361950"/>
              </a:cubicBezTo>
              <a:cubicBezTo>
                <a:pt x="325612" y="396875"/>
                <a:pt x="185912" y="436563"/>
                <a:pt x="152574" y="457200"/>
              </a:cubicBezTo>
              <a:cubicBezTo>
                <a:pt x="119236" y="477838"/>
                <a:pt x="121617" y="481806"/>
                <a:pt x="123999" y="485775"/>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1598438</xdr:colOff>
      <xdr:row>5</xdr:row>
      <xdr:rowOff>2989</xdr:rowOff>
    </xdr:from>
    <xdr:to>
      <xdr:col>4</xdr:col>
      <xdr:colOff>2174438</xdr:colOff>
      <xdr:row>5</xdr:row>
      <xdr:rowOff>218989</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427238" y="1145989"/>
          <a:ext cx="45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r>
            <a:rPr kumimoji="1" lang="ja-JP" altLang="en-US" sz="1100">
              <a:solidFill>
                <a:srgbClr val="0070C0"/>
              </a:solidFill>
            </a:rPr>
            <a:t>あい</a:t>
          </a:r>
        </a:p>
      </xdr:txBody>
    </xdr:sp>
    <xdr:clientData/>
  </xdr:twoCellAnchor>
  <xdr:twoCellAnchor>
    <xdr:from>
      <xdr:col>7</xdr:col>
      <xdr:colOff>1127873</xdr:colOff>
      <xdr:row>5</xdr:row>
      <xdr:rowOff>25026</xdr:rowOff>
    </xdr:from>
    <xdr:to>
      <xdr:col>7</xdr:col>
      <xdr:colOff>1703873</xdr:colOff>
      <xdr:row>6</xdr:row>
      <xdr:rowOff>5702</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483973" y="1168026"/>
          <a:ext cx="450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8</xdr:col>
      <xdr:colOff>1157694</xdr:colOff>
      <xdr:row>5</xdr:row>
      <xdr:rowOff>18676</xdr:rowOff>
    </xdr:from>
    <xdr:to>
      <xdr:col>8</xdr:col>
      <xdr:colOff>1733694</xdr:colOff>
      <xdr:row>5</xdr:row>
      <xdr:rowOff>234676</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6174194" y="1161676"/>
          <a:ext cx="0"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p>
        <a:p>
          <a:endParaRPr kumimoji="1" lang="ja-JP" altLang="en-US" sz="1100">
            <a:solidFill>
              <a:srgbClr val="0070C0"/>
            </a:solidFill>
          </a:endParaRPr>
        </a:p>
      </xdr:txBody>
    </xdr:sp>
    <xdr:clientData/>
  </xdr:twoCellAnchor>
  <xdr:twoCellAnchor>
    <xdr:from>
      <xdr:col>8</xdr:col>
      <xdr:colOff>1157694</xdr:colOff>
      <xdr:row>6</xdr:row>
      <xdr:rowOff>15812</xdr:rowOff>
    </xdr:from>
    <xdr:to>
      <xdr:col>8</xdr:col>
      <xdr:colOff>1733694</xdr:colOff>
      <xdr:row>6</xdr:row>
      <xdr:rowOff>231812</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174194" y="1387412"/>
          <a:ext cx="0"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7</xdr:col>
      <xdr:colOff>1127873</xdr:colOff>
      <xdr:row>6</xdr:row>
      <xdr:rowOff>21539</xdr:rowOff>
    </xdr:from>
    <xdr:to>
      <xdr:col>7</xdr:col>
      <xdr:colOff>1703873</xdr:colOff>
      <xdr:row>7</xdr:row>
      <xdr:rowOff>2216</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5483973" y="1393139"/>
          <a:ext cx="450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p>
        <a:p>
          <a:endParaRPr kumimoji="1" lang="ja-JP" altLang="en-US" sz="1100">
            <a:solidFill>
              <a:srgbClr val="0070C0"/>
            </a:solidFill>
          </a:endParaRPr>
        </a:p>
      </xdr:txBody>
    </xdr:sp>
    <xdr:clientData/>
  </xdr:twoCellAnchor>
  <xdr:twoCellAnchor>
    <xdr:from>
      <xdr:col>3</xdr:col>
      <xdr:colOff>29925</xdr:colOff>
      <xdr:row>10</xdr:row>
      <xdr:rowOff>23241</xdr:rowOff>
    </xdr:from>
    <xdr:to>
      <xdr:col>3</xdr:col>
      <xdr:colOff>605925</xdr:colOff>
      <xdr:row>11</xdr:row>
      <xdr:rowOff>3918</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87325" y="2309241"/>
          <a:ext cx="57600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3</xdr:col>
      <xdr:colOff>2305051</xdr:colOff>
      <xdr:row>10</xdr:row>
      <xdr:rowOff>21581</xdr:rowOff>
    </xdr:from>
    <xdr:to>
      <xdr:col>4</xdr:col>
      <xdr:colOff>547426</xdr:colOff>
      <xdr:row>11</xdr:row>
      <xdr:rowOff>2258</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2743201" y="2307581"/>
          <a:ext cx="547425"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685593</xdr:colOff>
      <xdr:row>12</xdr:row>
      <xdr:rowOff>2574</xdr:rowOff>
    </xdr:from>
    <xdr:to>
      <xdr:col>7</xdr:col>
      <xdr:colOff>1261593</xdr:colOff>
      <xdr:row>12</xdr:row>
      <xdr:rowOff>218574</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486193" y="2745774"/>
          <a:ext cx="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X1224</a:t>
          </a:r>
          <a:endParaRPr kumimoji="1" lang="ja-JP" altLang="en-US" sz="1100">
            <a:solidFill>
              <a:srgbClr val="0070C0"/>
            </a:solidFill>
          </a:endParaRPr>
        </a:p>
      </xdr:txBody>
    </xdr:sp>
    <xdr:clientData/>
  </xdr:twoCellAnchor>
  <xdr:twoCellAnchor>
    <xdr:from>
      <xdr:col>8</xdr:col>
      <xdr:colOff>581423</xdr:colOff>
      <xdr:row>12</xdr:row>
      <xdr:rowOff>24446</xdr:rowOff>
    </xdr:from>
    <xdr:to>
      <xdr:col>8</xdr:col>
      <xdr:colOff>1157423</xdr:colOff>
      <xdr:row>13</xdr:row>
      <xdr:rowOff>5122</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6067823" y="2767646"/>
          <a:ext cx="10610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X1232</a:t>
          </a:r>
          <a:endParaRPr kumimoji="1" lang="ja-JP" altLang="en-US" sz="1100">
            <a:solidFill>
              <a:srgbClr val="0070C0"/>
            </a:solidFill>
          </a:endParaRPr>
        </a:p>
      </xdr:txBody>
    </xdr:sp>
    <xdr:clientData/>
  </xdr:twoCellAnchor>
  <xdr:twoCellAnchor>
    <xdr:from>
      <xdr:col>9</xdr:col>
      <xdr:colOff>610062</xdr:colOff>
      <xdr:row>12</xdr:row>
      <xdr:rowOff>41379</xdr:rowOff>
    </xdr:from>
    <xdr:to>
      <xdr:col>9</xdr:col>
      <xdr:colOff>1186062</xdr:colOff>
      <xdr:row>13</xdr:row>
      <xdr:rowOff>22055</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6782262" y="2784579"/>
          <a:ext cx="7435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X1234</a:t>
          </a:r>
          <a:endParaRPr kumimoji="1" lang="ja-JP" altLang="en-US" sz="1100">
            <a:solidFill>
              <a:srgbClr val="0070C0"/>
            </a:solidFill>
          </a:endParaRPr>
        </a:p>
      </xdr:txBody>
    </xdr:sp>
    <xdr:clientData/>
  </xdr:twoCellAnchor>
  <xdr:twoCellAnchor>
    <xdr:from>
      <xdr:col>8</xdr:col>
      <xdr:colOff>581423</xdr:colOff>
      <xdr:row>13</xdr:row>
      <xdr:rowOff>16352</xdr:rowOff>
    </xdr:from>
    <xdr:to>
      <xdr:col>8</xdr:col>
      <xdr:colOff>1157423</xdr:colOff>
      <xdr:row>13</xdr:row>
      <xdr:rowOff>232352</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6067823" y="2988152"/>
          <a:ext cx="106100"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X1296</a:t>
          </a:r>
          <a:endParaRPr kumimoji="1" lang="ja-JP" altLang="en-US" sz="1100">
            <a:solidFill>
              <a:srgbClr val="0070C0"/>
            </a:solidFill>
          </a:endParaRPr>
        </a:p>
      </xdr:txBody>
    </xdr:sp>
    <xdr:clientData/>
  </xdr:twoCellAnchor>
  <xdr:twoCellAnchor>
    <xdr:from>
      <xdr:col>9</xdr:col>
      <xdr:colOff>610062</xdr:colOff>
      <xdr:row>13</xdr:row>
      <xdr:rowOff>16352</xdr:rowOff>
    </xdr:from>
    <xdr:to>
      <xdr:col>9</xdr:col>
      <xdr:colOff>1186062</xdr:colOff>
      <xdr:row>13</xdr:row>
      <xdr:rowOff>232352</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6782262" y="2988152"/>
          <a:ext cx="74350"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X1297</a:t>
          </a:r>
          <a:endParaRPr kumimoji="1" lang="ja-JP" altLang="en-US" sz="1100">
            <a:solidFill>
              <a:srgbClr val="0070C0"/>
            </a:solidFill>
          </a:endParaRPr>
        </a:p>
      </xdr:txBody>
    </xdr:sp>
    <xdr:clientData/>
  </xdr:twoCellAnchor>
  <xdr:twoCellAnchor>
    <xdr:from>
      <xdr:col>4</xdr:col>
      <xdr:colOff>1971987</xdr:colOff>
      <xdr:row>10</xdr:row>
      <xdr:rowOff>36523</xdr:rowOff>
    </xdr:from>
    <xdr:to>
      <xdr:col>5</xdr:col>
      <xdr:colOff>214362</xdr:colOff>
      <xdr:row>11</xdr:row>
      <xdr:rowOff>17200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426137" y="2322523"/>
          <a:ext cx="217225"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endParaRPr kumimoji="1" lang="ja-JP" altLang="en-US" sz="1100">
            <a:solidFill>
              <a:srgbClr val="0070C0"/>
            </a:solidFill>
          </a:endParaRPr>
        </a:p>
      </xdr:txBody>
    </xdr:sp>
    <xdr:clientData/>
  </xdr:twoCellAnchor>
  <xdr:twoCellAnchor>
    <xdr:from>
      <xdr:col>4</xdr:col>
      <xdr:colOff>1971987</xdr:colOff>
      <xdr:row>11</xdr:row>
      <xdr:rowOff>21168</xdr:rowOff>
    </xdr:from>
    <xdr:to>
      <xdr:col>5</xdr:col>
      <xdr:colOff>214362</xdr:colOff>
      <xdr:row>12</xdr:row>
      <xdr:rowOff>3090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426137" y="2535768"/>
          <a:ext cx="217225" cy="2105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7</xdr:col>
      <xdr:colOff>685593</xdr:colOff>
      <xdr:row>14</xdr:row>
      <xdr:rowOff>20500</xdr:rowOff>
    </xdr:from>
    <xdr:to>
      <xdr:col>7</xdr:col>
      <xdr:colOff>1261593</xdr:colOff>
      <xdr:row>15</xdr:row>
      <xdr:rowOff>1177</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5486193" y="3220900"/>
          <a:ext cx="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X1225</a:t>
          </a:r>
          <a:endParaRPr kumimoji="1" lang="ja-JP" altLang="en-US" sz="1100">
            <a:solidFill>
              <a:srgbClr val="0070C0"/>
            </a:solidFill>
          </a:endParaRPr>
        </a:p>
      </xdr:txBody>
    </xdr:sp>
    <xdr:clientData/>
  </xdr:twoCellAnchor>
  <xdr:twoCellAnchor>
    <xdr:from>
      <xdr:col>8</xdr:col>
      <xdr:colOff>581423</xdr:colOff>
      <xdr:row>14</xdr:row>
      <xdr:rowOff>20500</xdr:rowOff>
    </xdr:from>
    <xdr:to>
      <xdr:col>8</xdr:col>
      <xdr:colOff>1157423</xdr:colOff>
      <xdr:row>15</xdr:row>
      <xdr:rowOff>1177</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6067823" y="3220900"/>
          <a:ext cx="10610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X1233</a:t>
          </a:r>
          <a:endParaRPr kumimoji="1" lang="ja-JP" altLang="en-US" sz="1100">
            <a:solidFill>
              <a:srgbClr val="0070C0"/>
            </a:solidFill>
          </a:endParaRPr>
        </a:p>
      </xdr:txBody>
    </xdr:sp>
    <xdr:clientData/>
  </xdr:twoCellAnchor>
  <xdr:twoCellAnchor>
    <xdr:from>
      <xdr:col>9</xdr:col>
      <xdr:colOff>610062</xdr:colOff>
      <xdr:row>14</xdr:row>
      <xdr:rowOff>20500</xdr:rowOff>
    </xdr:from>
    <xdr:to>
      <xdr:col>9</xdr:col>
      <xdr:colOff>1186062</xdr:colOff>
      <xdr:row>15</xdr:row>
      <xdr:rowOff>1177</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6782262" y="3220900"/>
          <a:ext cx="7435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X1235</a:t>
          </a:r>
          <a:endParaRPr kumimoji="1" lang="ja-JP" altLang="en-US" sz="1100">
            <a:solidFill>
              <a:srgbClr val="0070C0"/>
            </a:solidFill>
          </a:endParaRPr>
        </a:p>
      </xdr:txBody>
    </xdr:sp>
    <xdr:clientData/>
  </xdr:twoCellAnchor>
  <xdr:twoCellAnchor>
    <xdr:from>
      <xdr:col>1</xdr:col>
      <xdr:colOff>190502</xdr:colOff>
      <xdr:row>4</xdr:row>
      <xdr:rowOff>234078</xdr:rowOff>
    </xdr:from>
    <xdr:to>
      <xdr:col>1</xdr:col>
      <xdr:colOff>766502</xdr:colOff>
      <xdr:row>5</xdr:row>
      <xdr:rowOff>214754</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876302" y="1142128"/>
          <a:ext cx="493450" cy="215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xdr:col>
      <xdr:colOff>190502</xdr:colOff>
      <xdr:row>6</xdr:row>
      <xdr:rowOff>22412</xdr:rowOff>
    </xdr:from>
    <xdr:to>
      <xdr:col>1</xdr:col>
      <xdr:colOff>766502</xdr:colOff>
      <xdr:row>7</xdr:row>
      <xdr:rowOff>3089</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876302" y="1394012"/>
          <a:ext cx="49345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4</xdr:col>
      <xdr:colOff>1098176</xdr:colOff>
      <xdr:row>6</xdr:row>
      <xdr:rowOff>0</xdr:rowOff>
    </xdr:from>
    <xdr:to>
      <xdr:col>4</xdr:col>
      <xdr:colOff>2178176</xdr:colOff>
      <xdr:row>6</xdr:row>
      <xdr:rowOff>216000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428626" y="1371600"/>
          <a:ext cx="5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8</xdr:col>
      <xdr:colOff>794874</xdr:colOff>
      <xdr:row>10</xdr:row>
      <xdr:rowOff>22409</xdr:rowOff>
    </xdr:from>
    <xdr:to>
      <xdr:col>8</xdr:col>
      <xdr:colOff>1373675</xdr:colOff>
      <xdr:row>11</xdr:row>
      <xdr:rowOff>3086</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6173324" y="2308409"/>
          <a:ext cx="951" cy="209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X1312</a:t>
          </a:r>
          <a:endParaRPr kumimoji="1" lang="ja-JP" altLang="en-US" sz="1100">
            <a:solidFill>
              <a:srgbClr val="0070C0"/>
            </a:solidFill>
            <a:latin typeface="+mn-lt"/>
            <a:ea typeface="+mn-ea"/>
            <a:cs typeface="+mn-cs"/>
          </a:endParaRPr>
        </a:p>
      </xdr:txBody>
    </xdr:sp>
    <xdr:clientData/>
  </xdr:twoCellAnchor>
  <xdr:twoCellAnchor>
    <xdr:from>
      <xdr:col>10</xdr:col>
      <xdr:colOff>28392</xdr:colOff>
      <xdr:row>10</xdr:row>
      <xdr:rowOff>21664</xdr:rowOff>
    </xdr:from>
    <xdr:to>
      <xdr:col>10</xdr:col>
      <xdr:colOff>604392</xdr:colOff>
      <xdr:row>11</xdr:row>
      <xdr:rowOff>2341</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6886392" y="2307664"/>
          <a:ext cx="576000" cy="209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X1251</a:t>
          </a:r>
          <a:endParaRPr kumimoji="1" lang="ja-JP" altLang="en-US" sz="1100">
            <a:solidFill>
              <a:srgbClr val="0070C0"/>
            </a:solidFill>
            <a:latin typeface="+mn-lt"/>
            <a:ea typeface="+mn-ea"/>
            <a:cs typeface="+mn-cs"/>
          </a:endParaRPr>
        </a:p>
      </xdr:txBody>
    </xdr:sp>
    <xdr:clientData/>
  </xdr:twoCellAnchor>
  <xdr:twoCellAnchor>
    <xdr:from>
      <xdr:col>10</xdr:col>
      <xdr:colOff>28392</xdr:colOff>
      <xdr:row>11</xdr:row>
      <xdr:rowOff>20918</xdr:rowOff>
    </xdr:from>
    <xdr:to>
      <xdr:col>10</xdr:col>
      <xdr:colOff>604392</xdr:colOff>
      <xdr:row>12</xdr:row>
      <xdr:rowOff>1595</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6886392" y="2535518"/>
          <a:ext cx="576000" cy="209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X1400</a:t>
          </a:r>
          <a:endParaRPr kumimoji="1" lang="ja-JP" altLang="en-US" sz="1100">
            <a:solidFill>
              <a:srgbClr val="0070C0"/>
            </a:solidFill>
            <a:latin typeface="+mn-lt"/>
            <a:ea typeface="+mn-ea"/>
            <a:cs typeface="+mn-cs"/>
          </a:endParaRPr>
        </a:p>
      </xdr:txBody>
    </xdr:sp>
    <xdr:clientData/>
  </xdr:twoCellAnchor>
  <xdr:twoCellAnchor>
    <xdr:from>
      <xdr:col>7</xdr:col>
      <xdr:colOff>145143</xdr:colOff>
      <xdr:row>2</xdr:row>
      <xdr:rowOff>81643</xdr:rowOff>
    </xdr:from>
    <xdr:to>
      <xdr:col>8</xdr:col>
      <xdr:colOff>674711</xdr:colOff>
      <xdr:row>4</xdr:row>
      <xdr:rowOff>132088</xdr:rowOff>
    </xdr:to>
    <xdr:sp macro="" textlink="">
      <xdr:nvSpPr>
        <xdr:cNvPr id="29" name="四角形吹き出し 23">
          <a:extLst>
            <a:ext uri="{FF2B5EF4-FFF2-40B4-BE49-F238E27FC236}">
              <a16:creationId xmlns:a16="http://schemas.microsoft.com/office/drawing/2014/main" id="{00000000-0008-0000-0400-00001D000000}"/>
            </a:ext>
          </a:extLst>
        </xdr:cNvPr>
        <xdr:cNvSpPr/>
      </xdr:nvSpPr>
      <xdr:spPr>
        <a:xfrm>
          <a:off x="8291286" y="81643"/>
          <a:ext cx="2479925" cy="576588"/>
        </a:xfrm>
        <a:prstGeom prst="wedgeRectCallout">
          <a:avLst>
            <a:gd name="adj1" fmla="val 24382"/>
            <a:gd name="adj2" fmla="val -18426"/>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effectLst/>
              <a:latin typeface="+mn-lt"/>
              <a:ea typeface="+mn-ea"/>
              <a:cs typeface="+mn-cs"/>
            </a:rPr>
            <a:t>累積</a:t>
          </a:r>
          <a:r>
            <a:rPr kumimoji="1" lang="ja-JP" altLang="ja-JP" sz="1100">
              <a:solidFill>
                <a:sysClr val="windowText" lastClr="000000"/>
              </a:solidFill>
              <a:effectLst/>
              <a:latin typeface="+mn-lt"/>
              <a:ea typeface="+mn-ea"/>
              <a:cs typeface="+mn-cs"/>
            </a:rPr>
            <a:t>査定方式の場合</a:t>
          </a:r>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[1312]</a:t>
          </a:r>
          <a:r>
            <a:rPr kumimoji="1" lang="ja-JP" altLang="en-US" sz="1100">
              <a:solidFill>
                <a:sysClr val="windowText" lastClr="000000"/>
              </a:solidFill>
            </a:rPr>
            <a:t>出来高査定方式識別コード：</a:t>
          </a:r>
          <a:r>
            <a:rPr kumimoji="1" lang="en-US" altLang="ja-JP" sz="1100">
              <a:solidFill>
                <a:sysClr val="windowText" lastClr="000000"/>
              </a:solidFill>
            </a:rPr>
            <a:t>1</a:t>
          </a: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808957</xdr:colOff>
      <xdr:row>26</xdr:row>
      <xdr:rowOff>179295</xdr:rowOff>
    </xdr:from>
    <xdr:to>
      <xdr:col>14</xdr:col>
      <xdr:colOff>9896</xdr:colOff>
      <xdr:row>28</xdr:row>
      <xdr:rowOff>69273</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957743" y="7753938"/>
          <a:ext cx="6775582" cy="343549"/>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単一税率のための消費税率を表示する欄は設けない。</a:t>
          </a:r>
        </a:p>
      </xdr:txBody>
    </xdr:sp>
    <xdr:clientData/>
  </xdr:twoCellAnchor>
  <xdr:twoCellAnchor>
    <xdr:from>
      <xdr:col>1</xdr:col>
      <xdr:colOff>190493</xdr:colOff>
      <xdr:row>4</xdr:row>
      <xdr:rowOff>205816</xdr:rowOff>
    </xdr:from>
    <xdr:to>
      <xdr:col>1</xdr:col>
      <xdr:colOff>766493</xdr:colOff>
      <xdr:row>5</xdr:row>
      <xdr:rowOff>186492</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90493" y="73249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5</xdr:col>
      <xdr:colOff>532109</xdr:colOff>
      <xdr:row>5</xdr:row>
      <xdr:rowOff>3735</xdr:rowOff>
    </xdr:from>
    <xdr:to>
      <xdr:col>5</xdr:col>
      <xdr:colOff>1108109</xdr:colOff>
      <xdr:row>5</xdr:row>
      <xdr:rowOff>219735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902403" y="7657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7</xdr:col>
      <xdr:colOff>702650</xdr:colOff>
      <xdr:row>5</xdr:row>
      <xdr:rowOff>21291</xdr:rowOff>
    </xdr:from>
    <xdr:to>
      <xdr:col>7</xdr:col>
      <xdr:colOff>1278650</xdr:colOff>
      <xdr:row>6</xdr:row>
      <xdr:rowOff>1967</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490738" y="78329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1619002</xdr:colOff>
      <xdr:row>5</xdr:row>
      <xdr:rowOff>22412</xdr:rowOff>
    </xdr:from>
    <xdr:to>
      <xdr:col>10</xdr:col>
      <xdr:colOff>2195002</xdr:colOff>
      <xdr:row>6</xdr:row>
      <xdr:rowOff>3088</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3878237" y="78441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p>
        <a:p>
          <a:endParaRPr kumimoji="1" lang="ja-JP" altLang="en-US" sz="1100">
            <a:solidFill>
              <a:srgbClr val="0070C0"/>
            </a:solidFill>
          </a:endParaRPr>
        </a:p>
      </xdr:txBody>
    </xdr:sp>
    <xdr:clientData/>
  </xdr:twoCellAnchor>
  <xdr:twoCellAnchor>
    <xdr:from>
      <xdr:col>10</xdr:col>
      <xdr:colOff>1605554</xdr:colOff>
      <xdr:row>6</xdr:row>
      <xdr:rowOff>22411</xdr:rowOff>
    </xdr:from>
    <xdr:to>
      <xdr:col>10</xdr:col>
      <xdr:colOff>2181554</xdr:colOff>
      <xdr:row>7</xdr:row>
      <xdr:rowOff>3088</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3864789" y="101973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7</xdr:col>
      <xdr:colOff>702650</xdr:colOff>
      <xdr:row>6</xdr:row>
      <xdr:rowOff>20709</xdr:rowOff>
    </xdr:from>
    <xdr:to>
      <xdr:col>7</xdr:col>
      <xdr:colOff>1278650</xdr:colOff>
      <xdr:row>7</xdr:row>
      <xdr:rowOff>1386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490738" y="1018033"/>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p>
        <a:p>
          <a:endParaRPr kumimoji="1" lang="ja-JP" altLang="en-US" sz="1100">
            <a:solidFill>
              <a:srgbClr val="0070C0"/>
            </a:solidFill>
          </a:endParaRPr>
        </a:p>
      </xdr:txBody>
    </xdr:sp>
    <xdr:clientData/>
  </xdr:twoCellAnchor>
  <xdr:twoCellAnchor>
    <xdr:from>
      <xdr:col>8</xdr:col>
      <xdr:colOff>114881</xdr:colOff>
      <xdr:row>9</xdr:row>
      <xdr:rowOff>145676</xdr:rowOff>
    </xdr:from>
    <xdr:to>
      <xdr:col>8</xdr:col>
      <xdr:colOff>717178</xdr:colOff>
      <xdr:row>10</xdr:row>
      <xdr:rowOff>145678</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9214057" y="2084294"/>
          <a:ext cx="602297" cy="2353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endParaRPr kumimoji="1" lang="ja-JP" altLang="en-US" sz="1100">
            <a:solidFill>
              <a:srgbClr val="0070C0"/>
            </a:solidFill>
          </a:endParaRPr>
        </a:p>
      </xdr:txBody>
    </xdr:sp>
    <xdr:clientData/>
  </xdr:twoCellAnchor>
  <xdr:twoCellAnchor>
    <xdr:from>
      <xdr:col>9</xdr:col>
      <xdr:colOff>83754</xdr:colOff>
      <xdr:row>9</xdr:row>
      <xdr:rowOff>179295</xdr:rowOff>
    </xdr:from>
    <xdr:to>
      <xdr:col>9</xdr:col>
      <xdr:colOff>659754</xdr:colOff>
      <xdr:row>10</xdr:row>
      <xdr:rowOff>163708</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0762960" y="2117913"/>
          <a:ext cx="576000" cy="21973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X1225</a:t>
          </a:r>
          <a:endParaRPr kumimoji="1" lang="ja-JP" altLang="en-US" sz="1100">
            <a:solidFill>
              <a:srgbClr val="0070C0"/>
            </a:solidFill>
          </a:endParaRPr>
        </a:p>
      </xdr:txBody>
    </xdr:sp>
    <xdr:clientData/>
  </xdr:twoCellAnchor>
  <xdr:twoCellAnchor>
    <xdr:from>
      <xdr:col>10</xdr:col>
      <xdr:colOff>2099981</xdr:colOff>
      <xdr:row>11</xdr:row>
      <xdr:rowOff>222837</xdr:rowOff>
    </xdr:from>
    <xdr:to>
      <xdr:col>11</xdr:col>
      <xdr:colOff>480696</xdr:colOff>
      <xdr:row>12</xdr:row>
      <xdr:rowOff>209063</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13076410" y="2581408"/>
          <a:ext cx="576000" cy="21301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X1297</a:t>
          </a:r>
          <a:endParaRPr kumimoji="1" lang="ja-JP" altLang="en-US" sz="1100">
            <a:solidFill>
              <a:srgbClr val="0070C0"/>
            </a:solidFill>
          </a:endParaRPr>
        </a:p>
      </xdr:txBody>
    </xdr:sp>
    <xdr:clientData/>
  </xdr:twoCellAnchor>
  <xdr:twoCellAnchor>
    <xdr:from>
      <xdr:col>9</xdr:col>
      <xdr:colOff>1351369</xdr:colOff>
      <xdr:row>12</xdr:row>
      <xdr:rowOff>18303</xdr:rowOff>
    </xdr:from>
    <xdr:to>
      <xdr:col>10</xdr:col>
      <xdr:colOff>346219</xdr:colOff>
      <xdr:row>13</xdr:row>
      <xdr:rowOff>2715</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12019369" y="2447178"/>
          <a:ext cx="576000" cy="22253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X1234</a:t>
          </a:r>
          <a:endParaRPr kumimoji="1" lang="ja-JP" altLang="en-US" sz="1100">
            <a:solidFill>
              <a:srgbClr val="0070C0"/>
            </a:solidFill>
          </a:endParaRPr>
        </a:p>
      </xdr:txBody>
    </xdr:sp>
    <xdr:clientData/>
  </xdr:twoCellAnchor>
  <xdr:twoCellAnchor>
    <xdr:from>
      <xdr:col>11</xdr:col>
      <xdr:colOff>1448388</xdr:colOff>
      <xdr:row>10</xdr:row>
      <xdr:rowOff>199571</xdr:rowOff>
    </xdr:from>
    <xdr:to>
      <xdr:col>12</xdr:col>
      <xdr:colOff>409673</xdr:colOff>
      <xdr:row>12</xdr:row>
      <xdr:rowOff>1780</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14792459" y="2331357"/>
          <a:ext cx="576000" cy="25578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X1233</a:t>
          </a:r>
          <a:endParaRPr kumimoji="1" lang="ja-JP" altLang="en-US" sz="1100">
            <a:solidFill>
              <a:srgbClr val="0070C0"/>
            </a:solidFill>
          </a:endParaRPr>
        </a:p>
      </xdr:txBody>
    </xdr:sp>
    <xdr:clientData/>
  </xdr:twoCellAnchor>
  <xdr:twoCellAnchor>
    <xdr:from>
      <xdr:col>11</xdr:col>
      <xdr:colOff>1448388</xdr:colOff>
      <xdr:row>12</xdr:row>
      <xdr:rowOff>18302</xdr:rowOff>
    </xdr:from>
    <xdr:to>
      <xdr:col>12</xdr:col>
      <xdr:colOff>409673</xdr:colOff>
      <xdr:row>13</xdr:row>
      <xdr:rowOff>2714</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4792459" y="2603659"/>
          <a:ext cx="576000" cy="21119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X1235</a:t>
          </a:r>
          <a:endParaRPr kumimoji="1" lang="ja-JP" altLang="en-US" sz="1100">
            <a:solidFill>
              <a:srgbClr val="0070C0"/>
            </a:solidFill>
          </a:endParaRPr>
        </a:p>
      </xdr:txBody>
    </xdr:sp>
    <xdr:clientData/>
  </xdr:twoCellAnchor>
  <xdr:twoCellAnchor>
    <xdr:from>
      <xdr:col>3</xdr:col>
      <xdr:colOff>156882</xdr:colOff>
      <xdr:row>10</xdr:row>
      <xdr:rowOff>104589</xdr:rowOff>
    </xdr:from>
    <xdr:to>
      <xdr:col>3</xdr:col>
      <xdr:colOff>732882</xdr:colOff>
      <xdr:row>11</xdr:row>
      <xdr:rowOff>181430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1318025" y="2236375"/>
          <a:ext cx="576000" cy="30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5</xdr:col>
      <xdr:colOff>156882</xdr:colOff>
      <xdr:row>10</xdr:row>
      <xdr:rowOff>74706</xdr:rowOff>
    </xdr:from>
    <xdr:to>
      <xdr:col>5</xdr:col>
      <xdr:colOff>732882</xdr:colOff>
      <xdr:row>11</xdr:row>
      <xdr:rowOff>127000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4075739" y="2206492"/>
          <a:ext cx="576000" cy="2790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1</xdr:col>
      <xdr:colOff>190493</xdr:colOff>
      <xdr:row>6</xdr:row>
      <xdr:rowOff>33618</xdr:rowOff>
    </xdr:from>
    <xdr:to>
      <xdr:col>1</xdr:col>
      <xdr:colOff>766493</xdr:colOff>
      <xdr:row>7</xdr:row>
      <xdr:rowOff>14295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190493" y="103094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6</xdr:col>
      <xdr:colOff>1394095</xdr:colOff>
      <xdr:row>11</xdr:row>
      <xdr:rowOff>6726</xdr:rowOff>
    </xdr:from>
    <xdr:to>
      <xdr:col>7</xdr:col>
      <xdr:colOff>400738</xdr:colOff>
      <xdr:row>11</xdr:row>
      <xdr:rowOff>226462</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6501309" y="2365297"/>
          <a:ext cx="576000" cy="21973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6</xdr:col>
      <xdr:colOff>1389613</xdr:colOff>
      <xdr:row>12</xdr:row>
      <xdr:rowOff>13449</xdr:rowOff>
    </xdr:from>
    <xdr:to>
      <xdr:col>7</xdr:col>
      <xdr:colOff>396256</xdr:colOff>
      <xdr:row>13</xdr:row>
      <xdr:rowOff>49</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6496827" y="2372020"/>
          <a:ext cx="576000" cy="2133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X1224</a:t>
          </a:r>
          <a:endParaRPr kumimoji="1" lang="ja-JP" altLang="en-US" sz="1100">
            <a:solidFill>
              <a:srgbClr val="0070C0"/>
            </a:solidFill>
          </a:endParaRPr>
        </a:p>
      </xdr:txBody>
    </xdr:sp>
    <xdr:clientData/>
  </xdr:twoCellAnchor>
  <xdr:twoCellAnchor>
    <xdr:from>
      <xdr:col>9</xdr:col>
      <xdr:colOff>1351369</xdr:colOff>
      <xdr:row>10</xdr:row>
      <xdr:rowOff>190500</xdr:rowOff>
    </xdr:from>
    <xdr:to>
      <xdr:col>10</xdr:col>
      <xdr:colOff>346219</xdr:colOff>
      <xdr:row>12</xdr:row>
      <xdr:rowOff>3462</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10921726" y="2322286"/>
          <a:ext cx="573279" cy="2665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X1232</a:t>
          </a:r>
          <a:endParaRPr kumimoji="1" lang="ja-JP" altLang="en-US" sz="1100">
            <a:solidFill>
              <a:srgbClr val="0070C0"/>
            </a:solidFill>
          </a:endParaRPr>
        </a:p>
      </xdr:txBody>
    </xdr:sp>
    <xdr:clientData/>
  </xdr:twoCellAnchor>
  <xdr:twoCellAnchor>
    <xdr:from>
      <xdr:col>8</xdr:col>
      <xdr:colOff>114113</xdr:colOff>
      <xdr:row>2</xdr:row>
      <xdr:rowOff>81643</xdr:rowOff>
    </xdr:from>
    <xdr:to>
      <xdr:col>9</xdr:col>
      <xdr:colOff>1179285</xdr:colOff>
      <xdr:row>4</xdr:row>
      <xdr:rowOff>132088</xdr:rowOff>
    </xdr:to>
    <xdr:sp macro="" textlink="">
      <xdr:nvSpPr>
        <xdr:cNvPr id="24" name="四角形吹き出し 23">
          <a:extLst>
            <a:ext uri="{FF2B5EF4-FFF2-40B4-BE49-F238E27FC236}">
              <a16:creationId xmlns:a16="http://schemas.microsoft.com/office/drawing/2014/main" id="{00000000-0008-0000-0500-000018000000}"/>
            </a:ext>
          </a:extLst>
        </xdr:cNvPr>
        <xdr:cNvSpPr/>
      </xdr:nvSpPr>
      <xdr:spPr>
        <a:xfrm>
          <a:off x="8106042" y="81643"/>
          <a:ext cx="2471243" cy="576588"/>
        </a:xfrm>
        <a:prstGeom prst="wedgeRectCallout">
          <a:avLst>
            <a:gd name="adj1" fmla="val 24382"/>
            <a:gd name="adj2" fmla="val -18426"/>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effectLst/>
              <a:latin typeface="+mn-lt"/>
              <a:ea typeface="+mn-ea"/>
              <a:cs typeface="+mn-cs"/>
            </a:rPr>
            <a:t>累積</a:t>
          </a:r>
          <a:r>
            <a:rPr kumimoji="1" lang="ja-JP" altLang="ja-JP" sz="1100">
              <a:solidFill>
                <a:sysClr val="windowText" lastClr="000000"/>
              </a:solidFill>
              <a:effectLst/>
              <a:latin typeface="+mn-lt"/>
              <a:ea typeface="+mn-ea"/>
              <a:cs typeface="+mn-cs"/>
            </a:rPr>
            <a:t>査定方式の場合</a:t>
          </a:r>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[1312]</a:t>
          </a:r>
          <a:r>
            <a:rPr kumimoji="1" lang="ja-JP" altLang="en-US" sz="1100">
              <a:solidFill>
                <a:sysClr val="windowText" lastClr="000000"/>
              </a:solidFill>
            </a:rPr>
            <a:t>出来高査定方式識別コード：</a:t>
          </a:r>
          <a:r>
            <a:rPr kumimoji="1" lang="en-US" altLang="ja-JP" sz="1100">
              <a:solidFill>
                <a:sysClr val="windowText" lastClr="000000"/>
              </a:solidFill>
            </a:rPr>
            <a:t>1</a:t>
          </a:r>
          <a:endParaRPr kumimoji="1" lang="ja-JP" altLang="en-US" sz="1100">
            <a:solidFill>
              <a:sysClr val="windowText" lastClr="000000"/>
            </a:solidFill>
          </a:endParaRPr>
        </a:p>
      </xdr:txBody>
    </xdr:sp>
    <xdr:clientData/>
  </xdr:twoCellAnchor>
  <xdr:twoCellAnchor>
    <xdr:from>
      <xdr:col>5</xdr:col>
      <xdr:colOff>28109</xdr:colOff>
      <xdr:row>6</xdr:row>
      <xdr:rowOff>11206</xdr:rowOff>
    </xdr:from>
    <xdr:to>
      <xdr:col>5</xdr:col>
      <xdr:colOff>1108109</xdr:colOff>
      <xdr:row>6</xdr:row>
      <xdr:rowOff>227206</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4398403" y="1008530"/>
          <a:ext cx="1080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8</xdr:col>
      <xdr:colOff>904248</xdr:colOff>
      <xdr:row>23</xdr:row>
      <xdr:rowOff>222704</xdr:rowOff>
    </xdr:from>
    <xdr:to>
      <xdr:col>8</xdr:col>
      <xdr:colOff>1480248</xdr:colOff>
      <xdr:row>23</xdr:row>
      <xdr:rowOff>438704</xdr:rowOff>
    </xdr:to>
    <xdr:sp macro="" textlink="">
      <xdr:nvSpPr>
        <xdr:cNvPr id="57" name="フリーフォーム 2">
          <a:extLst>
            <a:ext uri="{FF2B5EF4-FFF2-40B4-BE49-F238E27FC236}">
              <a16:creationId xmlns:a16="http://schemas.microsoft.com/office/drawing/2014/main" id="{00000000-0008-0000-0500-000039000000}"/>
            </a:ext>
          </a:extLst>
        </xdr:cNvPr>
        <xdr:cNvSpPr/>
      </xdr:nvSpPr>
      <xdr:spPr>
        <a:xfrm>
          <a:off x="8896177" y="5302704"/>
          <a:ext cx="576000" cy="216000"/>
        </a:xfrm>
        <a:custGeom>
          <a:avLst/>
          <a:gdLst>
            <a:gd name="connsiteX0" fmla="*/ 171624 w 324037"/>
            <a:gd name="connsiteY0" fmla="*/ 0 h 485775"/>
            <a:gd name="connsiteX1" fmla="*/ 174 w 324037"/>
            <a:gd name="connsiteY1" fmla="*/ 161925 h 485775"/>
            <a:gd name="connsiteX2" fmla="*/ 143049 w 324037"/>
            <a:gd name="connsiteY2" fmla="*/ 247650 h 485775"/>
            <a:gd name="connsiteX3" fmla="*/ 324024 w 324037"/>
            <a:gd name="connsiteY3" fmla="*/ 361950 h 485775"/>
            <a:gd name="connsiteX4" fmla="*/ 152574 w 324037"/>
            <a:gd name="connsiteY4" fmla="*/ 457200 h 485775"/>
            <a:gd name="connsiteX5" fmla="*/ 123999 w 324037"/>
            <a:gd name="connsiteY5" fmla="*/ 485775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4037" h="485775">
              <a:moveTo>
                <a:pt x="171624" y="0"/>
              </a:moveTo>
              <a:cubicBezTo>
                <a:pt x="88280" y="60325"/>
                <a:pt x="4936" y="120650"/>
                <a:pt x="174" y="161925"/>
              </a:cubicBezTo>
              <a:cubicBezTo>
                <a:pt x="-4588" y="203200"/>
                <a:pt x="89074" y="214313"/>
                <a:pt x="143049" y="247650"/>
              </a:cubicBezTo>
              <a:cubicBezTo>
                <a:pt x="197024" y="280987"/>
                <a:pt x="322436" y="327025"/>
                <a:pt x="324024" y="361950"/>
              </a:cubicBezTo>
              <a:cubicBezTo>
                <a:pt x="325612" y="396875"/>
                <a:pt x="185912" y="436563"/>
                <a:pt x="152574" y="457200"/>
              </a:cubicBezTo>
              <a:cubicBezTo>
                <a:pt x="119236" y="477838"/>
                <a:pt x="121617" y="481806"/>
                <a:pt x="123999" y="485775"/>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178213</xdr:colOff>
      <xdr:row>23</xdr:row>
      <xdr:rowOff>178574</xdr:rowOff>
    </xdr:from>
    <xdr:to>
      <xdr:col>8</xdr:col>
      <xdr:colOff>679626</xdr:colOff>
      <xdr:row>23</xdr:row>
      <xdr:rowOff>394574</xdr:rowOff>
    </xdr:to>
    <xdr:sp macro="" textlink="">
      <xdr:nvSpPr>
        <xdr:cNvPr id="58" name="フリーフォーム 1">
          <a:extLst>
            <a:ext uri="{FF2B5EF4-FFF2-40B4-BE49-F238E27FC236}">
              <a16:creationId xmlns:a16="http://schemas.microsoft.com/office/drawing/2014/main" id="{00000000-0008-0000-0500-00003A000000}"/>
            </a:ext>
          </a:extLst>
        </xdr:cNvPr>
        <xdr:cNvSpPr/>
      </xdr:nvSpPr>
      <xdr:spPr>
        <a:xfrm>
          <a:off x="8170142" y="5258574"/>
          <a:ext cx="501413" cy="216000"/>
        </a:xfrm>
        <a:custGeom>
          <a:avLst/>
          <a:gdLst>
            <a:gd name="connsiteX0" fmla="*/ 171624 w 324037"/>
            <a:gd name="connsiteY0" fmla="*/ 0 h 485775"/>
            <a:gd name="connsiteX1" fmla="*/ 174 w 324037"/>
            <a:gd name="connsiteY1" fmla="*/ 161925 h 485775"/>
            <a:gd name="connsiteX2" fmla="*/ 143049 w 324037"/>
            <a:gd name="connsiteY2" fmla="*/ 247650 h 485775"/>
            <a:gd name="connsiteX3" fmla="*/ 324024 w 324037"/>
            <a:gd name="connsiteY3" fmla="*/ 361950 h 485775"/>
            <a:gd name="connsiteX4" fmla="*/ 152574 w 324037"/>
            <a:gd name="connsiteY4" fmla="*/ 457200 h 485775"/>
            <a:gd name="connsiteX5" fmla="*/ 123999 w 324037"/>
            <a:gd name="connsiteY5" fmla="*/ 485775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4037" h="485775">
              <a:moveTo>
                <a:pt x="171624" y="0"/>
              </a:moveTo>
              <a:cubicBezTo>
                <a:pt x="88280" y="60325"/>
                <a:pt x="4936" y="120650"/>
                <a:pt x="174" y="161925"/>
              </a:cubicBezTo>
              <a:cubicBezTo>
                <a:pt x="-4588" y="203200"/>
                <a:pt x="89074" y="214313"/>
                <a:pt x="143049" y="247650"/>
              </a:cubicBezTo>
              <a:cubicBezTo>
                <a:pt x="197024" y="280987"/>
                <a:pt x="322436" y="327025"/>
                <a:pt x="324024" y="361950"/>
              </a:cubicBezTo>
              <a:cubicBezTo>
                <a:pt x="325612" y="396875"/>
                <a:pt x="185912" y="436563"/>
                <a:pt x="152574" y="457200"/>
              </a:cubicBezTo>
              <a:cubicBezTo>
                <a:pt x="119236" y="477838"/>
                <a:pt x="121617" y="481806"/>
                <a:pt x="123999" y="485775"/>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2143524</xdr:colOff>
      <xdr:row>11</xdr:row>
      <xdr:rowOff>12380</xdr:rowOff>
    </xdr:from>
    <xdr:to>
      <xdr:col>11</xdr:col>
      <xdr:colOff>524239</xdr:colOff>
      <xdr:row>11</xdr:row>
      <xdr:rowOff>225392</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119953" y="2370951"/>
          <a:ext cx="576000" cy="21301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X1296</a:t>
          </a:r>
          <a:endParaRPr kumimoji="1" lang="ja-JP" altLang="en-US" sz="1100">
            <a:solidFill>
              <a:srgbClr val="0070C0"/>
            </a:solidFill>
          </a:endParaRPr>
        </a:p>
      </xdr:txBody>
    </xdr:sp>
    <xdr:clientData/>
  </xdr:twoCellAnchor>
  <xdr:twoCellAnchor>
    <xdr:from>
      <xdr:col>10</xdr:col>
      <xdr:colOff>1945821</xdr:colOff>
      <xdr:row>10</xdr:row>
      <xdr:rowOff>0</xdr:rowOff>
    </xdr:from>
    <xdr:to>
      <xdr:col>11</xdr:col>
      <xdr:colOff>320265</xdr:colOff>
      <xdr:row>10</xdr:row>
      <xdr:rowOff>216000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981214" y="2231571"/>
          <a:ext cx="578801"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X1312</a:t>
          </a:r>
          <a:endParaRPr kumimoji="1" lang="ja-JP" altLang="en-US" sz="1100">
            <a:solidFill>
              <a:srgbClr val="0070C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637134</xdr:colOff>
      <xdr:row>30</xdr:row>
      <xdr:rowOff>127000</xdr:rowOff>
    </xdr:from>
    <xdr:to>
      <xdr:col>11</xdr:col>
      <xdr:colOff>117929</xdr:colOff>
      <xdr:row>31</xdr:row>
      <xdr:rowOff>199571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123534" y="6985000"/>
          <a:ext cx="1538195" cy="301171"/>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単一税率のための消費税率を表示する欄は設けない。</a:t>
          </a:r>
        </a:p>
      </xdr:txBody>
    </xdr:sp>
    <xdr:clientData/>
  </xdr:twoCellAnchor>
  <xdr:twoCellAnchor>
    <xdr:from>
      <xdr:col>4</xdr:col>
      <xdr:colOff>1598438</xdr:colOff>
      <xdr:row>5</xdr:row>
      <xdr:rowOff>2989</xdr:rowOff>
    </xdr:from>
    <xdr:to>
      <xdr:col>4</xdr:col>
      <xdr:colOff>2174438</xdr:colOff>
      <xdr:row>5</xdr:row>
      <xdr:rowOff>218989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427238" y="1145989"/>
          <a:ext cx="45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r>
            <a:rPr kumimoji="1" lang="ja-JP" altLang="en-US" sz="1100">
              <a:solidFill>
                <a:srgbClr val="0070C0"/>
              </a:solidFill>
            </a:rPr>
            <a:t>あい</a:t>
          </a:r>
        </a:p>
      </xdr:txBody>
    </xdr:sp>
    <xdr:clientData/>
  </xdr:twoCellAnchor>
  <xdr:twoCellAnchor>
    <xdr:from>
      <xdr:col>7</xdr:col>
      <xdr:colOff>1127873</xdr:colOff>
      <xdr:row>5</xdr:row>
      <xdr:rowOff>25026</xdr:rowOff>
    </xdr:from>
    <xdr:to>
      <xdr:col>7</xdr:col>
      <xdr:colOff>1703873</xdr:colOff>
      <xdr:row>6</xdr:row>
      <xdr:rowOff>5702</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483973" y="1168026"/>
          <a:ext cx="450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8</xdr:col>
      <xdr:colOff>1157694</xdr:colOff>
      <xdr:row>5</xdr:row>
      <xdr:rowOff>18676</xdr:rowOff>
    </xdr:from>
    <xdr:to>
      <xdr:col>8</xdr:col>
      <xdr:colOff>1733694</xdr:colOff>
      <xdr:row>5</xdr:row>
      <xdr:rowOff>234676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174194" y="1161676"/>
          <a:ext cx="0"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p>
        <a:p>
          <a:endParaRPr kumimoji="1" lang="ja-JP" altLang="en-US" sz="1100">
            <a:solidFill>
              <a:srgbClr val="0070C0"/>
            </a:solidFill>
          </a:endParaRPr>
        </a:p>
      </xdr:txBody>
    </xdr:sp>
    <xdr:clientData/>
  </xdr:twoCellAnchor>
  <xdr:twoCellAnchor>
    <xdr:from>
      <xdr:col>8</xdr:col>
      <xdr:colOff>1157694</xdr:colOff>
      <xdr:row>6</xdr:row>
      <xdr:rowOff>15812</xdr:rowOff>
    </xdr:from>
    <xdr:to>
      <xdr:col>8</xdr:col>
      <xdr:colOff>1733694</xdr:colOff>
      <xdr:row>6</xdr:row>
      <xdr:rowOff>231812</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74194" y="1387412"/>
          <a:ext cx="0" cy="2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7</xdr:col>
      <xdr:colOff>1127873</xdr:colOff>
      <xdr:row>6</xdr:row>
      <xdr:rowOff>21539</xdr:rowOff>
    </xdr:from>
    <xdr:to>
      <xdr:col>7</xdr:col>
      <xdr:colOff>1703873</xdr:colOff>
      <xdr:row>7</xdr:row>
      <xdr:rowOff>2216</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483973" y="1393139"/>
          <a:ext cx="450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p>
        <a:p>
          <a:endParaRPr kumimoji="1" lang="ja-JP" altLang="en-US" sz="1100">
            <a:solidFill>
              <a:srgbClr val="0070C0"/>
            </a:solidFill>
          </a:endParaRPr>
        </a:p>
      </xdr:txBody>
    </xdr:sp>
    <xdr:clientData/>
  </xdr:twoCellAnchor>
  <xdr:twoCellAnchor>
    <xdr:from>
      <xdr:col>3</xdr:col>
      <xdr:colOff>29925</xdr:colOff>
      <xdr:row>10</xdr:row>
      <xdr:rowOff>23241</xdr:rowOff>
    </xdr:from>
    <xdr:to>
      <xdr:col>3</xdr:col>
      <xdr:colOff>605925</xdr:colOff>
      <xdr:row>11</xdr:row>
      <xdr:rowOff>3918</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2087325" y="2309241"/>
          <a:ext cx="57600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endParaRPr kumimoji="1" lang="ja-JP" altLang="en-US" sz="1100">
            <a:solidFill>
              <a:srgbClr val="0070C0"/>
            </a:solidFill>
          </a:endParaRPr>
        </a:p>
      </xdr:txBody>
    </xdr:sp>
    <xdr:clientData/>
  </xdr:twoCellAnchor>
  <xdr:twoCellAnchor>
    <xdr:from>
      <xdr:col>3</xdr:col>
      <xdr:colOff>2305051</xdr:colOff>
      <xdr:row>10</xdr:row>
      <xdr:rowOff>21581</xdr:rowOff>
    </xdr:from>
    <xdr:to>
      <xdr:col>4</xdr:col>
      <xdr:colOff>547426</xdr:colOff>
      <xdr:row>11</xdr:row>
      <xdr:rowOff>2258</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2743201" y="2307581"/>
          <a:ext cx="547425"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endParaRPr kumimoji="1" lang="ja-JP" altLang="en-US" sz="1100">
            <a:solidFill>
              <a:srgbClr val="0070C0"/>
            </a:solidFill>
          </a:endParaRPr>
        </a:p>
      </xdr:txBody>
    </xdr:sp>
    <xdr:clientData/>
  </xdr:twoCellAnchor>
  <xdr:twoCellAnchor>
    <xdr:from>
      <xdr:col>7</xdr:col>
      <xdr:colOff>685593</xdr:colOff>
      <xdr:row>12</xdr:row>
      <xdr:rowOff>2574</xdr:rowOff>
    </xdr:from>
    <xdr:to>
      <xdr:col>7</xdr:col>
      <xdr:colOff>1261593</xdr:colOff>
      <xdr:row>12</xdr:row>
      <xdr:rowOff>218574</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5486193" y="2745774"/>
          <a:ext cx="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X1224</a:t>
          </a:r>
          <a:endParaRPr kumimoji="1" lang="ja-JP" altLang="en-US" sz="1100">
            <a:solidFill>
              <a:srgbClr val="0070C0"/>
            </a:solidFill>
          </a:endParaRPr>
        </a:p>
      </xdr:txBody>
    </xdr:sp>
    <xdr:clientData/>
  </xdr:twoCellAnchor>
  <xdr:twoCellAnchor>
    <xdr:from>
      <xdr:col>8</xdr:col>
      <xdr:colOff>145994</xdr:colOff>
      <xdr:row>12</xdr:row>
      <xdr:rowOff>24446</xdr:rowOff>
    </xdr:from>
    <xdr:to>
      <xdr:col>8</xdr:col>
      <xdr:colOff>721994</xdr:colOff>
      <xdr:row>13</xdr:row>
      <xdr:rowOff>5122</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5632394" y="2767646"/>
          <a:ext cx="53790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endParaRPr kumimoji="1" lang="ja-JP" altLang="en-US" sz="1100">
            <a:solidFill>
              <a:srgbClr val="0070C0"/>
            </a:solidFill>
          </a:endParaRPr>
        </a:p>
      </xdr:txBody>
    </xdr:sp>
    <xdr:clientData/>
  </xdr:twoCellAnchor>
  <xdr:twoCellAnchor>
    <xdr:from>
      <xdr:col>9</xdr:col>
      <xdr:colOff>573776</xdr:colOff>
      <xdr:row>12</xdr:row>
      <xdr:rowOff>41379</xdr:rowOff>
    </xdr:from>
    <xdr:to>
      <xdr:col>9</xdr:col>
      <xdr:colOff>1149776</xdr:colOff>
      <xdr:row>13</xdr:row>
      <xdr:rowOff>22055</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6745976" y="2784579"/>
          <a:ext cx="11245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X1234</a:t>
          </a:r>
          <a:endParaRPr kumimoji="1" lang="ja-JP" altLang="en-US" sz="1100">
            <a:solidFill>
              <a:srgbClr val="0070C0"/>
            </a:solidFill>
          </a:endParaRPr>
        </a:p>
      </xdr:txBody>
    </xdr:sp>
    <xdr:clientData/>
  </xdr:twoCellAnchor>
  <xdr:twoCellAnchor>
    <xdr:from>
      <xdr:col>4</xdr:col>
      <xdr:colOff>1971987</xdr:colOff>
      <xdr:row>10</xdr:row>
      <xdr:rowOff>36523</xdr:rowOff>
    </xdr:from>
    <xdr:to>
      <xdr:col>5</xdr:col>
      <xdr:colOff>214362</xdr:colOff>
      <xdr:row>11</xdr:row>
      <xdr:rowOff>17200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3426137" y="2322523"/>
          <a:ext cx="217225"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endParaRPr kumimoji="1" lang="ja-JP" altLang="en-US" sz="1100">
            <a:solidFill>
              <a:srgbClr val="0070C0"/>
            </a:solidFill>
          </a:endParaRPr>
        </a:p>
      </xdr:txBody>
    </xdr:sp>
    <xdr:clientData/>
  </xdr:twoCellAnchor>
  <xdr:twoCellAnchor>
    <xdr:from>
      <xdr:col>4</xdr:col>
      <xdr:colOff>1971987</xdr:colOff>
      <xdr:row>11</xdr:row>
      <xdr:rowOff>21168</xdr:rowOff>
    </xdr:from>
    <xdr:to>
      <xdr:col>5</xdr:col>
      <xdr:colOff>214362</xdr:colOff>
      <xdr:row>12</xdr:row>
      <xdr:rowOff>3090</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3426137" y="2535768"/>
          <a:ext cx="217225" cy="2105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7</xdr:col>
      <xdr:colOff>685593</xdr:colOff>
      <xdr:row>13</xdr:row>
      <xdr:rowOff>20500</xdr:rowOff>
    </xdr:from>
    <xdr:to>
      <xdr:col>7</xdr:col>
      <xdr:colOff>1261593</xdr:colOff>
      <xdr:row>14</xdr:row>
      <xdr:rowOff>0</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5486193" y="2992300"/>
          <a:ext cx="0" cy="2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X1225</a:t>
          </a:r>
          <a:endParaRPr kumimoji="1" lang="ja-JP" altLang="en-US" sz="1100">
            <a:solidFill>
              <a:srgbClr val="0070C0"/>
            </a:solidFill>
          </a:endParaRPr>
        </a:p>
      </xdr:txBody>
    </xdr:sp>
    <xdr:clientData/>
  </xdr:twoCellAnchor>
  <xdr:twoCellAnchor>
    <xdr:from>
      <xdr:col>8</xdr:col>
      <xdr:colOff>145994</xdr:colOff>
      <xdr:row>13</xdr:row>
      <xdr:rowOff>20500</xdr:rowOff>
    </xdr:from>
    <xdr:to>
      <xdr:col>8</xdr:col>
      <xdr:colOff>721994</xdr:colOff>
      <xdr:row>14</xdr:row>
      <xdr:rowOff>0</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5632394" y="2992300"/>
          <a:ext cx="537900" cy="2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endParaRPr kumimoji="1" lang="ja-JP" altLang="en-US" sz="1100">
            <a:solidFill>
              <a:srgbClr val="0070C0"/>
            </a:solidFill>
          </a:endParaRPr>
        </a:p>
      </xdr:txBody>
    </xdr:sp>
    <xdr:clientData/>
  </xdr:twoCellAnchor>
  <xdr:twoCellAnchor>
    <xdr:from>
      <xdr:col>9</xdr:col>
      <xdr:colOff>573776</xdr:colOff>
      <xdr:row>13</xdr:row>
      <xdr:rowOff>20500</xdr:rowOff>
    </xdr:from>
    <xdr:to>
      <xdr:col>9</xdr:col>
      <xdr:colOff>1149776</xdr:colOff>
      <xdr:row>14</xdr:row>
      <xdr:rowOff>0</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6745976" y="2992300"/>
          <a:ext cx="112450" cy="2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X1235</a:t>
          </a:r>
          <a:endParaRPr kumimoji="1" lang="ja-JP" altLang="en-US" sz="1100">
            <a:solidFill>
              <a:srgbClr val="0070C0"/>
            </a:solidFill>
          </a:endParaRPr>
        </a:p>
      </xdr:txBody>
    </xdr:sp>
    <xdr:clientData/>
  </xdr:twoCellAnchor>
  <xdr:twoCellAnchor>
    <xdr:from>
      <xdr:col>1</xdr:col>
      <xdr:colOff>190502</xdr:colOff>
      <xdr:row>4</xdr:row>
      <xdr:rowOff>234078</xdr:rowOff>
    </xdr:from>
    <xdr:to>
      <xdr:col>1</xdr:col>
      <xdr:colOff>766502</xdr:colOff>
      <xdr:row>5</xdr:row>
      <xdr:rowOff>214754</xdr:rowOff>
    </xdr:to>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876302" y="1142128"/>
          <a:ext cx="493450" cy="215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p>
        <a:p>
          <a:endParaRPr kumimoji="1" lang="ja-JP" altLang="en-US" sz="1100">
            <a:solidFill>
              <a:srgbClr val="0070C0"/>
            </a:solidFill>
          </a:endParaRPr>
        </a:p>
      </xdr:txBody>
    </xdr:sp>
    <xdr:clientData/>
  </xdr:twoCellAnchor>
  <xdr:twoCellAnchor>
    <xdr:from>
      <xdr:col>1</xdr:col>
      <xdr:colOff>190502</xdr:colOff>
      <xdr:row>6</xdr:row>
      <xdr:rowOff>22412</xdr:rowOff>
    </xdr:from>
    <xdr:to>
      <xdr:col>1</xdr:col>
      <xdr:colOff>766502</xdr:colOff>
      <xdr:row>7</xdr:row>
      <xdr:rowOff>3089</xdr:rowOff>
    </xdr:to>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876302" y="1394012"/>
          <a:ext cx="49345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4</xdr:col>
      <xdr:colOff>1098176</xdr:colOff>
      <xdr:row>6</xdr:row>
      <xdr:rowOff>0</xdr:rowOff>
    </xdr:from>
    <xdr:to>
      <xdr:col>4</xdr:col>
      <xdr:colOff>2178176</xdr:colOff>
      <xdr:row>6</xdr:row>
      <xdr:rowOff>216000</xdr:rowOff>
    </xdr:to>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3428626" y="1371600"/>
          <a:ext cx="5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 X1045</a:t>
          </a:r>
        </a:p>
        <a:p>
          <a:endParaRPr kumimoji="1" lang="ja-JP" altLang="en-US" sz="1100">
            <a:solidFill>
              <a:srgbClr val="0070C0"/>
            </a:solidFill>
          </a:endParaRPr>
        </a:p>
      </xdr:txBody>
    </xdr:sp>
    <xdr:clientData/>
  </xdr:twoCellAnchor>
  <xdr:twoCellAnchor>
    <xdr:from>
      <xdr:col>8</xdr:col>
      <xdr:colOff>640660</xdr:colOff>
      <xdr:row>10</xdr:row>
      <xdr:rowOff>22409</xdr:rowOff>
    </xdr:from>
    <xdr:to>
      <xdr:col>8</xdr:col>
      <xdr:colOff>1219461</xdr:colOff>
      <xdr:row>11</xdr:row>
      <xdr:rowOff>3086</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6127060" y="2308409"/>
          <a:ext cx="45401" cy="209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X1312</a:t>
          </a:r>
          <a:endParaRPr kumimoji="1" lang="ja-JP" altLang="en-US" sz="1100">
            <a:solidFill>
              <a:srgbClr val="0070C0"/>
            </a:solidFill>
            <a:latin typeface="+mn-lt"/>
            <a:ea typeface="+mn-ea"/>
            <a:cs typeface="+mn-cs"/>
          </a:endParaRPr>
        </a:p>
      </xdr:txBody>
    </xdr:sp>
    <xdr:clientData/>
  </xdr:twoCellAnchor>
  <xdr:twoCellAnchor>
    <xdr:from>
      <xdr:col>10</xdr:col>
      <xdr:colOff>28392</xdr:colOff>
      <xdr:row>10</xdr:row>
      <xdr:rowOff>21664</xdr:rowOff>
    </xdr:from>
    <xdr:to>
      <xdr:col>10</xdr:col>
      <xdr:colOff>604392</xdr:colOff>
      <xdr:row>11</xdr:row>
      <xdr:rowOff>2341</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6886392" y="2307664"/>
          <a:ext cx="576000" cy="209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X1251</a:t>
          </a:r>
          <a:endParaRPr kumimoji="1" lang="ja-JP" altLang="en-US" sz="1100">
            <a:solidFill>
              <a:srgbClr val="0070C0"/>
            </a:solidFill>
            <a:latin typeface="+mn-lt"/>
            <a:ea typeface="+mn-ea"/>
            <a:cs typeface="+mn-cs"/>
          </a:endParaRPr>
        </a:p>
      </xdr:txBody>
    </xdr:sp>
    <xdr:clientData/>
  </xdr:twoCellAnchor>
  <xdr:twoCellAnchor>
    <xdr:from>
      <xdr:col>10</xdr:col>
      <xdr:colOff>28392</xdr:colOff>
      <xdr:row>11</xdr:row>
      <xdr:rowOff>20918</xdr:rowOff>
    </xdr:from>
    <xdr:to>
      <xdr:col>10</xdr:col>
      <xdr:colOff>604392</xdr:colOff>
      <xdr:row>12</xdr:row>
      <xdr:rowOff>1595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6886392" y="2535518"/>
          <a:ext cx="576000" cy="209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X1400</a:t>
          </a:r>
          <a:endParaRPr kumimoji="1" lang="ja-JP" altLang="en-US" sz="1100">
            <a:solidFill>
              <a:srgbClr val="0070C0"/>
            </a:solidFill>
            <a:latin typeface="+mn-lt"/>
            <a:ea typeface="+mn-ea"/>
            <a:cs typeface="+mn-cs"/>
          </a:endParaRPr>
        </a:p>
      </xdr:txBody>
    </xdr:sp>
    <xdr:clientData/>
  </xdr:twoCellAnchor>
  <xdr:twoCellAnchor>
    <xdr:from>
      <xdr:col>7</xdr:col>
      <xdr:colOff>145143</xdr:colOff>
      <xdr:row>2</xdr:row>
      <xdr:rowOff>81643</xdr:rowOff>
    </xdr:from>
    <xdr:to>
      <xdr:col>8</xdr:col>
      <xdr:colOff>674711</xdr:colOff>
      <xdr:row>4</xdr:row>
      <xdr:rowOff>132088</xdr:rowOff>
    </xdr:to>
    <xdr:sp macro="" textlink="">
      <xdr:nvSpPr>
        <xdr:cNvPr id="24" name="四角形吹き出し 23">
          <a:extLst>
            <a:ext uri="{FF2B5EF4-FFF2-40B4-BE49-F238E27FC236}">
              <a16:creationId xmlns:a16="http://schemas.microsoft.com/office/drawing/2014/main" id="{00000000-0008-0000-0600-000018000000}"/>
            </a:ext>
          </a:extLst>
        </xdr:cNvPr>
        <xdr:cNvSpPr/>
      </xdr:nvSpPr>
      <xdr:spPr>
        <a:xfrm>
          <a:off x="4945743" y="538843"/>
          <a:ext cx="1215368" cy="507645"/>
        </a:xfrm>
        <a:prstGeom prst="wedgeRectCallout">
          <a:avLst>
            <a:gd name="adj1" fmla="val 24382"/>
            <a:gd name="adj2" fmla="val -18426"/>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effectLst/>
              <a:latin typeface="+mn-lt"/>
              <a:ea typeface="+mn-ea"/>
              <a:cs typeface="+mn-cs"/>
            </a:rPr>
            <a:t>当月</a:t>
          </a:r>
          <a:r>
            <a:rPr kumimoji="1" lang="ja-JP" altLang="ja-JP" sz="1100">
              <a:solidFill>
                <a:sysClr val="windowText" lastClr="000000"/>
              </a:solidFill>
              <a:effectLst/>
              <a:latin typeface="+mn-lt"/>
              <a:ea typeface="+mn-ea"/>
              <a:cs typeface="+mn-cs"/>
            </a:rPr>
            <a:t>査定方式の場合</a:t>
          </a:r>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[1312]</a:t>
          </a:r>
          <a:r>
            <a:rPr kumimoji="1" lang="ja-JP" altLang="en-US" sz="1100">
              <a:solidFill>
                <a:sysClr val="windowText" lastClr="000000"/>
              </a:solidFill>
            </a:rPr>
            <a:t>出来高査定方式識別コード：</a:t>
          </a:r>
          <a:r>
            <a:rPr kumimoji="1" lang="en-US" altLang="ja-JP" sz="1100">
              <a:solidFill>
                <a:sysClr val="windowText" lastClr="000000"/>
              </a:solidFill>
            </a:rPr>
            <a:t>2</a:t>
          </a:r>
          <a:endParaRPr kumimoji="1" lang="ja-JP" altLang="en-US" sz="1100">
            <a:solidFill>
              <a:sysClr val="windowText" lastClr="000000"/>
            </a:solidFill>
          </a:endParaRPr>
        </a:p>
      </xdr:txBody>
    </xdr:sp>
    <xdr:clientData/>
  </xdr:twoCellAnchor>
  <xdr:twoCellAnchor>
    <xdr:from>
      <xdr:col>8</xdr:col>
      <xdr:colOff>633400</xdr:colOff>
      <xdr:row>32</xdr:row>
      <xdr:rowOff>63500</xdr:rowOff>
    </xdr:from>
    <xdr:to>
      <xdr:col>11</xdr:col>
      <xdr:colOff>116329</xdr:colOff>
      <xdr:row>33</xdr:row>
      <xdr:rowOff>172358</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10718694" y="7448176"/>
          <a:ext cx="5332400" cy="344182"/>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a:t>
          </a:r>
          <a:r>
            <a:rPr kumimoji="1" lang="ja-JP" altLang="en-US" sz="1200">
              <a:solidFill>
                <a:sysClr val="windowText" lastClr="000000"/>
              </a:solidFill>
            </a:rPr>
            <a:t>鑑は累計査定方式の帳票例のため金額は整合していない。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808957</xdr:colOff>
      <xdr:row>34</xdr:row>
      <xdr:rowOff>179295</xdr:rowOff>
    </xdr:from>
    <xdr:to>
      <xdr:col>15</xdr:col>
      <xdr:colOff>9896</xdr:colOff>
      <xdr:row>36</xdr:row>
      <xdr:rowOff>69273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953207" y="8034245"/>
          <a:ext cx="6776489" cy="347178"/>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単一税率のための消費税率を表示する欄は設けない。</a:t>
          </a:r>
        </a:p>
      </xdr:txBody>
    </xdr:sp>
    <xdr:clientData/>
  </xdr:twoCellAnchor>
  <xdr:twoCellAnchor>
    <xdr:from>
      <xdr:col>1</xdr:col>
      <xdr:colOff>190493</xdr:colOff>
      <xdr:row>4</xdr:row>
      <xdr:rowOff>205816</xdr:rowOff>
    </xdr:from>
    <xdr:to>
      <xdr:col>1</xdr:col>
      <xdr:colOff>766493</xdr:colOff>
      <xdr:row>5</xdr:row>
      <xdr:rowOff>176888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90493" y="75010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X1024</a:t>
          </a:r>
          <a:endParaRPr kumimoji="1" lang="ja-JP" altLang="en-US" sz="1100">
            <a:solidFill>
              <a:srgbClr val="0070C0"/>
            </a:solidFill>
          </a:endParaRPr>
        </a:p>
      </xdr:txBody>
    </xdr:sp>
    <xdr:clientData/>
  </xdr:twoCellAnchor>
  <xdr:twoCellAnchor>
    <xdr:from>
      <xdr:col>5</xdr:col>
      <xdr:colOff>259966</xdr:colOff>
      <xdr:row>5</xdr:row>
      <xdr:rowOff>3735</xdr:rowOff>
    </xdr:from>
    <xdr:to>
      <xdr:col>5</xdr:col>
      <xdr:colOff>835966</xdr:colOff>
      <xdr:row>5</xdr:row>
      <xdr:rowOff>219735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206037" y="792949"/>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X1042</a:t>
          </a:r>
          <a:endParaRPr kumimoji="1" lang="ja-JP" altLang="en-US" sz="1100">
            <a:solidFill>
              <a:srgbClr val="0070C0"/>
            </a:solidFill>
          </a:endParaRPr>
        </a:p>
      </xdr:txBody>
    </xdr:sp>
    <xdr:clientData/>
  </xdr:twoCellAnchor>
  <xdr:twoCellAnchor>
    <xdr:from>
      <xdr:col>8</xdr:col>
      <xdr:colOff>920365</xdr:colOff>
      <xdr:row>5</xdr:row>
      <xdr:rowOff>21291</xdr:rowOff>
    </xdr:from>
    <xdr:to>
      <xdr:col>8</xdr:col>
      <xdr:colOff>1496365</xdr:colOff>
      <xdr:row>5</xdr:row>
      <xdr:rowOff>237291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8676436" y="810505"/>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X1006</a:t>
          </a:r>
          <a:endParaRPr kumimoji="1" lang="ja-JP" altLang="en-US" sz="1100">
            <a:solidFill>
              <a:srgbClr val="0070C0"/>
            </a:solidFill>
          </a:endParaRPr>
        </a:p>
      </xdr:txBody>
    </xdr:sp>
    <xdr:clientData/>
  </xdr:twoCellAnchor>
  <xdr:twoCellAnchor>
    <xdr:from>
      <xdr:col>10</xdr:col>
      <xdr:colOff>1619002</xdr:colOff>
      <xdr:row>5</xdr:row>
      <xdr:rowOff>22412</xdr:rowOff>
    </xdr:from>
    <xdr:to>
      <xdr:col>10</xdr:col>
      <xdr:colOff>2195002</xdr:colOff>
      <xdr:row>6</xdr:row>
      <xdr:rowOff>3088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2763252" y="778062"/>
          <a:ext cx="576000" cy="209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p>
        <a:p>
          <a:endParaRPr kumimoji="1" lang="ja-JP" altLang="en-US" sz="1100">
            <a:solidFill>
              <a:srgbClr val="0070C0"/>
            </a:solidFill>
          </a:endParaRPr>
        </a:p>
      </xdr:txBody>
    </xdr:sp>
    <xdr:clientData/>
  </xdr:twoCellAnchor>
  <xdr:twoCellAnchor>
    <xdr:from>
      <xdr:col>10</xdr:col>
      <xdr:colOff>1605554</xdr:colOff>
      <xdr:row>6</xdr:row>
      <xdr:rowOff>22411</xdr:rowOff>
    </xdr:from>
    <xdr:to>
      <xdr:col>10</xdr:col>
      <xdr:colOff>2181554</xdr:colOff>
      <xdr:row>7</xdr:row>
      <xdr:rowOff>3088</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2749804" y="1006661"/>
          <a:ext cx="576000" cy="20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twoCellAnchor>
    <xdr:from>
      <xdr:col>8</xdr:col>
      <xdr:colOff>920365</xdr:colOff>
      <xdr:row>6</xdr:row>
      <xdr:rowOff>20709</xdr:rowOff>
    </xdr:from>
    <xdr:to>
      <xdr:col>8</xdr:col>
      <xdr:colOff>1496365</xdr:colOff>
      <xdr:row>6</xdr:row>
      <xdr:rowOff>236709</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8676436" y="1054852"/>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X1303</a:t>
          </a:r>
        </a:p>
        <a:p>
          <a:endParaRPr kumimoji="1" lang="ja-JP" altLang="en-US" sz="1100">
            <a:solidFill>
              <a:srgbClr val="0070C0"/>
            </a:solidFill>
          </a:endParaRPr>
        </a:p>
      </xdr:txBody>
    </xdr:sp>
    <xdr:clientData/>
  </xdr:twoCellAnchor>
  <xdr:twoCellAnchor>
    <xdr:from>
      <xdr:col>8</xdr:col>
      <xdr:colOff>114881</xdr:colOff>
      <xdr:row>9</xdr:row>
      <xdr:rowOff>145676</xdr:rowOff>
    </xdr:from>
    <xdr:to>
      <xdr:col>8</xdr:col>
      <xdr:colOff>690881</xdr:colOff>
      <xdr:row>10</xdr:row>
      <xdr:rowOff>116748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7870952" y="2132319"/>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X1222</a:t>
          </a:r>
          <a:endParaRPr kumimoji="1" lang="ja-JP" altLang="en-US" sz="1100">
            <a:solidFill>
              <a:srgbClr val="0070C0"/>
            </a:solidFill>
          </a:endParaRPr>
        </a:p>
      </xdr:txBody>
    </xdr:sp>
    <xdr:clientData/>
  </xdr:twoCellAnchor>
  <xdr:twoCellAnchor>
    <xdr:from>
      <xdr:col>9</xdr:col>
      <xdr:colOff>83754</xdr:colOff>
      <xdr:row>9</xdr:row>
      <xdr:rowOff>179295</xdr:rowOff>
    </xdr:from>
    <xdr:to>
      <xdr:col>9</xdr:col>
      <xdr:colOff>659754</xdr:colOff>
      <xdr:row>10</xdr:row>
      <xdr:rowOff>150367</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9418254" y="2165938"/>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X1225</a:t>
          </a:r>
          <a:endParaRPr kumimoji="1" lang="ja-JP" altLang="en-US" sz="1100">
            <a:solidFill>
              <a:srgbClr val="0070C0"/>
            </a:solidFill>
          </a:endParaRPr>
        </a:p>
      </xdr:txBody>
    </xdr:sp>
    <xdr:clientData/>
  </xdr:twoCellAnchor>
  <xdr:twoCellAnchor>
    <xdr:from>
      <xdr:col>10</xdr:col>
      <xdr:colOff>417011</xdr:colOff>
      <xdr:row>10</xdr:row>
      <xdr:rowOff>18302</xdr:rowOff>
    </xdr:from>
    <xdr:to>
      <xdr:col>10</xdr:col>
      <xdr:colOff>993011</xdr:colOff>
      <xdr:row>10</xdr:row>
      <xdr:rowOff>234302</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329940" y="2249873"/>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X1218</a:t>
          </a:r>
        </a:p>
      </xdr:txBody>
    </xdr:sp>
    <xdr:clientData/>
  </xdr:twoCellAnchor>
  <xdr:twoCellAnchor>
    <xdr:from>
      <xdr:col>12</xdr:col>
      <xdr:colOff>768031</xdr:colOff>
      <xdr:row>9</xdr:row>
      <xdr:rowOff>199729</xdr:rowOff>
    </xdr:from>
    <xdr:to>
      <xdr:col>12</xdr:col>
      <xdr:colOff>1344031</xdr:colOff>
      <xdr:row>10</xdr:row>
      <xdr:rowOff>170801</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14674531" y="2186372"/>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X1234</a:t>
          </a:r>
          <a:endParaRPr kumimoji="1" lang="ja-JP" altLang="en-US" sz="1100">
            <a:solidFill>
              <a:srgbClr val="0070C0"/>
            </a:solidFill>
          </a:endParaRPr>
        </a:p>
      </xdr:txBody>
    </xdr:sp>
    <xdr:clientData/>
  </xdr:twoCellAnchor>
  <xdr:twoCellAnchor>
    <xdr:from>
      <xdr:col>3</xdr:col>
      <xdr:colOff>156882</xdr:colOff>
      <xdr:row>10</xdr:row>
      <xdr:rowOff>104588</xdr:rowOff>
    </xdr:from>
    <xdr:to>
      <xdr:col>3</xdr:col>
      <xdr:colOff>732882</xdr:colOff>
      <xdr:row>11</xdr:row>
      <xdr:rowOff>89000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312582" y="2244538"/>
          <a:ext cx="576000" cy="4416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X1213</a:t>
          </a:r>
        </a:p>
        <a:p>
          <a:endParaRPr kumimoji="1" lang="ja-JP" altLang="en-US" sz="1100">
            <a:solidFill>
              <a:srgbClr val="0070C0"/>
            </a:solidFill>
          </a:endParaRPr>
        </a:p>
      </xdr:txBody>
    </xdr:sp>
    <xdr:clientData/>
  </xdr:twoCellAnchor>
  <xdr:twoCellAnchor>
    <xdr:from>
      <xdr:col>5</xdr:col>
      <xdr:colOff>156882</xdr:colOff>
      <xdr:row>10</xdr:row>
      <xdr:rowOff>74706</xdr:rowOff>
    </xdr:from>
    <xdr:to>
      <xdr:col>5</xdr:col>
      <xdr:colOff>732882</xdr:colOff>
      <xdr:row>11</xdr:row>
      <xdr:rowOff>45777</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4102953" y="2306277"/>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X1214</a:t>
          </a:r>
        </a:p>
        <a:p>
          <a:endParaRPr kumimoji="1" lang="ja-JP" altLang="en-US" sz="1100">
            <a:solidFill>
              <a:srgbClr val="0070C0"/>
            </a:solidFill>
          </a:endParaRPr>
        </a:p>
      </xdr:txBody>
    </xdr:sp>
    <xdr:clientData/>
  </xdr:twoCellAnchor>
  <xdr:twoCellAnchor>
    <xdr:from>
      <xdr:col>1</xdr:col>
      <xdr:colOff>190493</xdr:colOff>
      <xdr:row>6</xdr:row>
      <xdr:rowOff>33618</xdr:rowOff>
    </xdr:from>
    <xdr:to>
      <xdr:col>1</xdr:col>
      <xdr:colOff>766493</xdr:colOff>
      <xdr:row>7</xdr:row>
      <xdr:rowOff>4690</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90493" y="1067761"/>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X1013</a:t>
          </a:r>
        </a:p>
        <a:p>
          <a:endParaRPr kumimoji="1" lang="ja-JP" altLang="en-US" sz="1100">
            <a:solidFill>
              <a:srgbClr val="0070C0"/>
            </a:solidFill>
          </a:endParaRPr>
        </a:p>
      </xdr:txBody>
    </xdr:sp>
    <xdr:clientData/>
  </xdr:twoCellAnchor>
  <xdr:twoCellAnchor>
    <xdr:from>
      <xdr:col>6</xdr:col>
      <xdr:colOff>1394095</xdr:colOff>
      <xdr:row>10</xdr:row>
      <xdr:rowOff>6726</xdr:rowOff>
    </xdr:from>
    <xdr:to>
      <xdr:col>7</xdr:col>
      <xdr:colOff>391666</xdr:colOff>
      <xdr:row>10</xdr:row>
      <xdr:rowOff>222726</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6251845" y="2238297"/>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X1219</a:t>
          </a:r>
          <a:endParaRPr kumimoji="1" lang="ja-JP" altLang="en-US" sz="1100">
            <a:solidFill>
              <a:srgbClr val="0070C0"/>
            </a:solidFill>
          </a:endParaRPr>
        </a:p>
      </xdr:txBody>
    </xdr:sp>
    <xdr:clientData/>
  </xdr:twoCellAnchor>
  <xdr:twoCellAnchor>
    <xdr:from>
      <xdr:col>6</xdr:col>
      <xdr:colOff>1389613</xdr:colOff>
      <xdr:row>11</xdr:row>
      <xdr:rowOff>13449</xdr:rowOff>
    </xdr:from>
    <xdr:to>
      <xdr:col>7</xdr:col>
      <xdr:colOff>387184</xdr:colOff>
      <xdr:row>11</xdr:row>
      <xdr:rowOff>229449</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6247363" y="2489949"/>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X1224</a:t>
          </a:r>
          <a:endParaRPr kumimoji="1" lang="ja-JP" altLang="en-US" sz="1100">
            <a:solidFill>
              <a:srgbClr val="0070C0"/>
            </a:solidFill>
          </a:endParaRPr>
        </a:p>
      </xdr:txBody>
    </xdr:sp>
    <xdr:clientData/>
  </xdr:twoCellAnchor>
  <xdr:twoCellAnchor>
    <xdr:from>
      <xdr:col>8</xdr:col>
      <xdr:colOff>114114</xdr:colOff>
      <xdr:row>2</xdr:row>
      <xdr:rowOff>81643</xdr:rowOff>
    </xdr:from>
    <xdr:to>
      <xdr:col>9</xdr:col>
      <xdr:colOff>1015611</xdr:colOff>
      <xdr:row>4</xdr:row>
      <xdr:rowOff>132088</xdr:rowOff>
    </xdr:to>
    <xdr:sp macro="" textlink="">
      <xdr:nvSpPr>
        <xdr:cNvPr id="21" name="四角形吹き出し 23">
          <a:extLst>
            <a:ext uri="{FF2B5EF4-FFF2-40B4-BE49-F238E27FC236}">
              <a16:creationId xmlns:a16="http://schemas.microsoft.com/office/drawing/2014/main" id="{00000000-0008-0000-0700-000015000000}"/>
            </a:ext>
          </a:extLst>
        </xdr:cNvPr>
        <xdr:cNvSpPr/>
      </xdr:nvSpPr>
      <xdr:spPr>
        <a:xfrm>
          <a:off x="8096064" y="81643"/>
          <a:ext cx="2482647" cy="577495"/>
        </a:xfrm>
        <a:prstGeom prst="wedgeRectCallout">
          <a:avLst>
            <a:gd name="adj1" fmla="val 24382"/>
            <a:gd name="adj2" fmla="val -18426"/>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effectLst/>
              <a:latin typeface="+mn-lt"/>
              <a:ea typeface="+mn-ea"/>
              <a:cs typeface="+mn-cs"/>
            </a:rPr>
            <a:t>累積</a:t>
          </a:r>
          <a:r>
            <a:rPr kumimoji="1" lang="ja-JP" altLang="ja-JP" sz="1100">
              <a:solidFill>
                <a:sysClr val="windowText" lastClr="000000"/>
              </a:solidFill>
              <a:effectLst/>
              <a:latin typeface="+mn-lt"/>
              <a:ea typeface="+mn-ea"/>
              <a:cs typeface="+mn-cs"/>
            </a:rPr>
            <a:t>査定方式の場合</a:t>
          </a:r>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[1312]</a:t>
          </a:r>
          <a:r>
            <a:rPr kumimoji="1" lang="ja-JP" altLang="en-US" sz="1100">
              <a:solidFill>
                <a:sysClr val="windowText" lastClr="000000"/>
              </a:solidFill>
            </a:rPr>
            <a:t>出来高査定方式識別コード：</a:t>
          </a:r>
          <a:r>
            <a:rPr kumimoji="1" lang="en-US" altLang="ja-JP" sz="1100">
              <a:solidFill>
                <a:sysClr val="windowText" lastClr="000000"/>
              </a:solidFill>
            </a:rPr>
            <a:t>2</a:t>
          </a:r>
          <a:endParaRPr kumimoji="1" lang="ja-JP" altLang="en-US" sz="1100">
            <a:solidFill>
              <a:sysClr val="windowText" lastClr="000000"/>
            </a:solidFill>
          </a:endParaRPr>
        </a:p>
      </xdr:txBody>
    </xdr:sp>
    <xdr:clientData/>
  </xdr:twoCellAnchor>
  <xdr:twoCellAnchor>
    <xdr:from>
      <xdr:col>4</xdr:col>
      <xdr:colOff>1347107</xdr:colOff>
      <xdr:row>6</xdr:row>
      <xdr:rowOff>11206</xdr:rowOff>
    </xdr:from>
    <xdr:to>
      <xdr:col>6</xdr:col>
      <xdr:colOff>5930</xdr:colOff>
      <xdr:row>7</xdr:row>
      <xdr:rowOff>27215</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3714750" y="1045349"/>
          <a:ext cx="1148930" cy="260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X1046 +X1045</a:t>
          </a:r>
        </a:p>
        <a:p>
          <a:endParaRPr kumimoji="1" lang="ja-JP" altLang="en-US" sz="1100">
            <a:solidFill>
              <a:srgbClr val="0070C0"/>
            </a:solidFill>
          </a:endParaRPr>
        </a:p>
      </xdr:txBody>
    </xdr:sp>
    <xdr:clientData/>
  </xdr:twoCellAnchor>
  <xdr:twoCellAnchor>
    <xdr:from>
      <xdr:col>10</xdr:col>
      <xdr:colOff>786278</xdr:colOff>
      <xdr:row>36</xdr:row>
      <xdr:rowOff>114888</xdr:rowOff>
    </xdr:from>
    <xdr:to>
      <xdr:col>15</xdr:col>
      <xdr:colOff>42421</xdr:colOff>
      <xdr:row>37</xdr:row>
      <xdr:rowOff>223745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1935064" y="8143102"/>
          <a:ext cx="5334000" cy="335643"/>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a:t>
          </a:r>
          <a:r>
            <a:rPr kumimoji="1" lang="ja-JP" altLang="en-US" sz="1200">
              <a:solidFill>
                <a:sysClr val="windowText" lastClr="000000"/>
              </a:solidFill>
            </a:rPr>
            <a:t>鑑は累計査定方式の帳票例のため金額は整合していない。</a:t>
          </a:r>
        </a:p>
      </xdr:txBody>
    </xdr:sp>
    <xdr:clientData/>
  </xdr:twoCellAnchor>
  <xdr:twoCellAnchor>
    <xdr:from>
      <xdr:col>11</xdr:col>
      <xdr:colOff>260983</xdr:colOff>
      <xdr:row>10</xdr:row>
      <xdr:rowOff>16487</xdr:rowOff>
    </xdr:from>
    <xdr:to>
      <xdr:col>11</xdr:col>
      <xdr:colOff>836983</xdr:colOff>
      <xdr:row>10</xdr:row>
      <xdr:rowOff>232487</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12670697" y="2248058"/>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X1223</a:t>
          </a:r>
        </a:p>
      </xdr:txBody>
    </xdr:sp>
    <xdr:clientData/>
  </xdr:twoCellAnchor>
  <xdr:twoCellAnchor>
    <xdr:from>
      <xdr:col>13</xdr:col>
      <xdr:colOff>485002</xdr:colOff>
      <xdr:row>9</xdr:row>
      <xdr:rowOff>179773</xdr:rowOff>
    </xdr:from>
    <xdr:to>
      <xdr:col>13</xdr:col>
      <xdr:colOff>1061002</xdr:colOff>
      <xdr:row>10</xdr:row>
      <xdr:rowOff>150845</xdr:rowOff>
    </xdr:to>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15888288" y="2166416"/>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X1235</a:t>
          </a:r>
          <a:endParaRPr kumimoji="1" lang="ja-JP" altLang="en-US" sz="1100">
            <a:solidFill>
              <a:srgbClr val="0070C0"/>
            </a:solidFill>
          </a:endParaRPr>
        </a:p>
      </xdr:txBody>
    </xdr:sp>
    <xdr:clientData/>
  </xdr:twoCellAnchor>
  <xdr:twoCellAnchor>
    <xdr:from>
      <xdr:col>11</xdr:col>
      <xdr:colOff>1156607</xdr:colOff>
      <xdr:row>9</xdr:row>
      <xdr:rowOff>54427</xdr:rowOff>
    </xdr:from>
    <xdr:to>
      <xdr:col>12</xdr:col>
      <xdr:colOff>235821</xdr:colOff>
      <xdr:row>10</xdr:row>
      <xdr:rowOff>25499</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3566321" y="2041070"/>
          <a:ext cx="576000" cy="216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a:solidFill>
                <a:srgbClr val="0070C0"/>
              </a:solidFill>
              <a:latin typeface="+mn-lt"/>
              <a:ea typeface="+mn-ea"/>
              <a:cs typeface="+mn-cs"/>
            </a:rPr>
            <a:t>X1312</a:t>
          </a:r>
          <a:endParaRPr kumimoji="1" lang="ja-JP" altLang="en-US" sz="1100">
            <a:solidFill>
              <a:srgbClr val="0070C0"/>
            </a:solidFill>
            <a:latin typeface="+mn-lt"/>
            <a:ea typeface="+mn-ea"/>
            <a:cs typeface="+mn-cs"/>
          </a:endParaRPr>
        </a:p>
      </xdr:txBody>
    </xdr:sp>
    <xdr:clientData/>
  </xdr:twoCellAnchor>
  <xdr:twoCellAnchor>
    <xdr:from>
      <xdr:col>12</xdr:col>
      <xdr:colOff>1061357</xdr:colOff>
      <xdr:row>4</xdr:row>
      <xdr:rowOff>231320</xdr:rowOff>
    </xdr:from>
    <xdr:to>
      <xdr:col>13</xdr:col>
      <xdr:colOff>140571</xdr:colOff>
      <xdr:row>5</xdr:row>
      <xdr:rowOff>202392</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4967857" y="77560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X1306</a:t>
          </a:r>
        </a:p>
        <a:p>
          <a:endParaRPr kumimoji="1" lang="ja-JP" altLang="en-US" sz="1100">
            <a:solidFill>
              <a:srgbClr val="0070C0"/>
            </a:solidFill>
          </a:endParaRPr>
        </a:p>
      </xdr:txBody>
    </xdr:sp>
    <xdr:clientData/>
  </xdr:twoCellAnchor>
  <xdr:twoCellAnchor>
    <xdr:from>
      <xdr:col>12</xdr:col>
      <xdr:colOff>1061357</xdr:colOff>
      <xdr:row>5</xdr:row>
      <xdr:rowOff>218852</xdr:rowOff>
    </xdr:from>
    <xdr:to>
      <xdr:col>13</xdr:col>
      <xdr:colOff>140571</xdr:colOff>
      <xdr:row>6</xdr:row>
      <xdr:rowOff>189923</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14967857" y="1008066"/>
          <a:ext cx="57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X1007</a:t>
          </a:r>
        </a:p>
        <a:p>
          <a:endParaRPr kumimoji="1" lang="ja-JP" altLang="en-US" sz="1100">
            <a:solidFill>
              <a:srgbClr val="0070C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460375</xdr:colOff>
      <xdr:row>3</xdr:row>
      <xdr:rowOff>15876</xdr:rowOff>
    </xdr:from>
    <xdr:to>
      <xdr:col>10</xdr:col>
      <xdr:colOff>555625</xdr:colOff>
      <xdr:row>5</xdr:row>
      <xdr:rowOff>114301</xdr:rowOff>
    </xdr:to>
    <xdr:sp macro="" textlink="">
      <xdr:nvSpPr>
        <xdr:cNvPr id="2" name="AutoShape 1">
          <a:extLst>
            <a:ext uri="{FF2B5EF4-FFF2-40B4-BE49-F238E27FC236}">
              <a16:creationId xmlns:a16="http://schemas.microsoft.com/office/drawing/2014/main" id="{9C837CF7-5A35-4430-B413-1832047FB3A5}"/>
            </a:ext>
          </a:extLst>
        </xdr:cNvPr>
        <xdr:cNvSpPr>
          <a:spLocks noChangeArrowheads="1"/>
        </xdr:cNvSpPr>
      </xdr:nvSpPr>
      <xdr:spPr bwMode="auto">
        <a:xfrm>
          <a:off x="7966075" y="777876"/>
          <a:ext cx="2171700" cy="473075"/>
        </a:xfrm>
        <a:prstGeom prst="wedgeRoundRectCallout">
          <a:avLst>
            <a:gd name="adj1" fmla="val -34021"/>
            <a:gd name="adj2" fmla="val 1095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lgDash"/>
          <a:miter lim="800000"/>
          <a:headEnd/>
          <a:tailEnd/>
        </a:ln>
      </xdr:spPr>
      <xdr:txBody>
        <a:bodyPr vertOverflow="clip" wrap="square" lIns="36576" tIns="22860" rIns="0" bIns="0" anchor="t"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網掛けは、請求金額算定方式A,B,C,D方式に共通</a:t>
          </a:r>
        </a:p>
      </xdr:txBody>
    </xdr:sp>
    <xdr:clientData/>
  </xdr:twoCellAnchor>
  <xdr:twoCellAnchor>
    <xdr:from>
      <xdr:col>9</xdr:col>
      <xdr:colOff>533400</xdr:colOff>
      <xdr:row>27</xdr:row>
      <xdr:rowOff>38100</xdr:rowOff>
    </xdr:from>
    <xdr:to>
      <xdr:col>10</xdr:col>
      <xdr:colOff>542925</xdr:colOff>
      <xdr:row>31</xdr:row>
      <xdr:rowOff>28575</xdr:rowOff>
    </xdr:to>
    <xdr:sp macro="" textlink="">
      <xdr:nvSpPr>
        <xdr:cNvPr id="3" name="AutoShape 4">
          <a:extLst>
            <a:ext uri="{FF2B5EF4-FFF2-40B4-BE49-F238E27FC236}">
              <a16:creationId xmlns:a16="http://schemas.microsoft.com/office/drawing/2014/main" id="{8FCDB6E0-2C81-4018-B995-556FF12C8870}"/>
            </a:ext>
          </a:extLst>
        </xdr:cNvPr>
        <xdr:cNvSpPr>
          <a:spLocks noChangeArrowheads="1"/>
        </xdr:cNvSpPr>
      </xdr:nvSpPr>
      <xdr:spPr bwMode="auto">
        <a:xfrm>
          <a:off x="9245600" y="4819650"/>
          <a:ext cx="879475" cy="650875"/>
        </a:xfrm>
        <a:prstGeom prst="wedgeRoundRectCallout">
          <a:avLst>
            <a:gd name="adj1" fmla="val -24259"/>
            <a:gd name="adj2" fmla="val 1132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lgDash"/>
          <a:miter lim="800000"/>
          <a:headEnd/>
          <a:tailEnd/>
        </a:ln>
      </xdr:spPr>
    </xdr:sp>
    <xdr:clientData/>
  </xdr:twoCellAnchor>
  <xdr:twoCellAnchor>
    <xdr:from>
      <xdr:col>9</xdr:col>
      <xdr:colOff>238125</xdr:colOff>
      <xdr:row>22</xdr:row>
      <xdr:rowOff>161925</xdr:rowOff>
    </xdr:from>
    <xdr:to>
      <xdr:col>11</xdr:col>
      <xdr:colOff>0</xdr:colOff>
      <xdr:row>31</xdr:row>
      <xdr:rowOff>142875</xdr:rowOff>
    </xdr:to>
    <xdr:sp macro="" textlink="">
      <xdr:nvSpPr>
        <xdr:cNvPr id="4" name="AutoShape 3">
          <a:extLst>
            <a:ext uri="{FF2B5EF4-FFF2-40B4-BE49-F238E27FC236}">
              <a16:creationId xmlns:a16="http://schemas.microsoft.com/office/drawing/2014/main" id="{62B9E255-EE38-4821-821D-CEF59D0C98A2}"/>
            </a:ext>
          </a:extLst>
        </xdr:cNvPr>
        <xdr:cNvSpPr>
          <a:spLocks noChangeArrowheads="1"/>
        </xdr:cNvSpPr>
      </xdr:nvSpPr>
      <xdr:spPr bwMode="auto">
        <a:xfrm>
          <a:off x="8950325" y="4111625"/>
          <a:ext cx="1190625" cy="1473200"/>
        </a:xfrm>
        <a:prstGeom prst="wedgeRoundRectCallout">
          <a:avLst>
            <a:gd name="adj1" fmla="val -67986"/>
            <a:gd name="adj2" fmla="val -50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lgDash"/>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太破線枠の部分について、請求金額算定方式A,B,C,D方式毎に規定</a:t>
          </a:r>
        </a:p>
        <a:p>
          <a:pPr algn="l" rtl="0">
            <a:lnSpc>
              <a:spcPts val="1600"/>
            </a:lnSpc>
            <a:defRPr sz="1000"/>
          </a:pPr>
          <a:r>
            <a:rPr lang="ja-JP" altLang="en-US" sz="1400" b="0" i="0" u="none" strike="noStrike" baseline="0">
              <a:solidFill>
                <a:srgbClr val="000000"/>
              </a:solidFill>
              <a:latin typeface="ＭＳ Ｐゴシック"/>
              <a:ea typeface="ＭＳ Ｐゴシック"/>
            </a:rPr>
            <a:t>（次ページ以降参照）</a:t>
          </a:r>
        </a:p>
      </xdr:txBody>
    </xdr:sp>
    <xdr:clientData/>
  </xdr:twoCellAnchor>
  <xdr:twoCellAnchor>
    <xdr:from>
      <xdr:col>8</xdr:col>
      <xdr:colOff>454932</xdr:colOff>
      <xdr:row>3</xdr:row>
      <xdr:rowOff>2269</xdr:rowOff>
    </xdr:from>
    <xdr:to>
      <xdr:col>10</xdr:col>
      <xdr:colOff>550182</xdr:colOff>
      <xdr:row>5</xdr:row>
      <xdr:rowOff>100694</xdr:rowOff>
    </xdr:to>
    <xdr:sp macro="" textlink="">
      <xdr:nvSpPr>
        <xdr:cNvPr id="5" name="AutoShape 1">
          <a:extLst>
            <a:ext uri="{FF2B5EF4-FFF2-40B4-BE49-F238E27FC236}">
              <a16:creationId xmlns:a16="http://schemas.microsoft.com/office/drawing/2014/main" id="{12D25564-84EB-4096-85DA-B65EB0D375A7}"/>
            </a:ext>
          </a:extLst>
        </xdr:cNvPr>
        <xdr:cNvSpPr>
          <a:spLocks noChangeArrowheads="1"/>
        </xdr:cNvSpPr>
      </xdr:nvSpPr>
      <xdr:spPr bwMode="auto">
        <a:xfrm>
          <a:off x="7966075" y="777876"/>
          <a:ext cx="2177143" cy="493032"/>
        </a:xfrm>
        <a:prstGeom prst="wedgeRoundRectCallout">
          <a:avLst>
            <a:gd name="adj1" fmla="val -235271"/>
            <a:gd name="adj2" fmla="val 1454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lgDash"/>
          <a:miter lim="800000"/>
          <a:headEnd/>
          <a:tailEnd/>
        </a:ln>
      </xdr:spPr>
      <xdr:txBody>
        <a:bodyPr vertOverflow="clip" wrap="square" lIns="36576" tIns="22860" rIns="0" bIns="0" anchor="t"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網掛けは、請求金額算定方式A,B,C,D方式に共通</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
          <a:solidFill>
            <a:srgbClr val="FF0000"/>
          </a:solidFill>
        </a:ln>
      </a:spPr>
      <a:bodyPr vertOverflow="clip" horzOverflow="clip" rtlCol="0" anchor="t">
        <a:spAutoFit/>
      </a:bodyP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M54"/>
  <sheetViews>
    <sheetView view="pageBreakPreview" topLeftCell="A10" zoomScaleNormal="85" zoomScaleSheetLayoutView="100" workbookViewId="0">
      <selection activeCell="AL24" sqref="AL24"/>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24" width="5.5" style="40" customWidth="1"/>
    <col min="25" max="25" width="5.75" style="40" customWidth="1"/>
    <col min="26" max="37" width="5.625" style="40" customWidth="1"/>
    <col min="38" max="16384" width="8.625" style="40"/>
  </cols>
  <sheetData>
    <row r="1" spans="2:39" ht="19.5" thickBot="1"/>
    <row r="2" spans="2:39" ht="30.75" thickBot="1">
      <c r="B2" s="1408" t="s">
        <v>80</v>
      </c>
      <c r="C2" s="1409"/>
      <c r="D2" s="1409"/>
      <c r="E2" s="1409"/>
      <c r="F2" s="1409"/>
      <c r="G2" s="1409"/>
      <c r="H2" s="1409"/>
      <c r="I2" s="1409"/>
      <c r="J2" s="1410"/>
      <c r="K2" s="41"/>
      <c r="M2" s="676" t="s">
        <v>827</v>
      </c>
      <c r="N2" s="676"/>
      <c r="O2" s="676"/>
      <c r="P2" s="676"/>
      <c r="Q2" s="676"/>
      <c r="R2" s="676"/>
      <c r="S2" s="676"/>
      <c r="T2" s="676"/>
      <c r="U2" s="676"/>
      <c r="V2" s="677"/>
      <c r="W2" s="42"/>
      <c r="X2" s="42"/>
      <c r="AH2" s="42"/>
    </row>
    <row r="4" spans="2:39">
      <c r="B4" s="1411" t="s">
        <v>22</v>
      </c>
      <c r="C4" s="1411"/>
      <c r="D4" s="1411"/>
      <c r="E4" s="1411" t="s">
        <v>81</v>
      </c>
      <c r="F4" s="1411"/>
      <c r="G4" s="1411"/>
      <c r="H4" s="1411" t="s">
        <v>82</v>
      </c>
      <c r="I4" s="1411"/>
      <c r="J4" s="1411"/>
      <c r="K4" s="1411" t="s">
        <v>83</v>
      </c>
      <c r="L4" s="1411"/>
      <c r="M4" s="1411"/>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row>
    <row r="5" spans="2:39">
      <c r="B5" s="1406" t="s">
        <v>27</v>
      </c>
      <c r="C5" s="1406"/>
      <c r="D5" s="1406"/>
      <c r="E5" s="1407" t="s">
        <v>85</v>
      </c>
      <c r="F5" s="1407"/>
      <c r="G5" s="1407"/>
      <c r="H5" s="1407" t="s">
        <v>86</v>
      </c>
      <c r="I5" s="1407"/>
      <c r="J5" s="1407"/>
      <c r="K5" s="1406">
        <v>1</v>
      </c>
      <c r="L5" s="1406"/>
      <c r="M5" s="1406"/>
      <c r="N5" s="1406">
        <v>1</v>
      </c>
      <c r="O5" s="1406"/>
      <c r="P5" s="1406"/>
      <c r="Q5" s="68"/>
      <c r="R5" s="68"/>
      <c r="S5" s="1391" t="s">
        <v>35</v>
      </c>
      <c r="T5" s="1391"/>
      <c r="U5" s="1391"/>
      <c r="V5" s="1392" t="s">
        <v>36</v>
      </c>
      <c r="W5" s="1392"/>
      <c r="X5" s="1392"/>
      <c r="Y5" s="1392"/>
      <c r="Z5" s="1393" t="s">
        <v>37</v>
      </c>
      <c r="AA5" s="1393"/>
      <c r="AB5" s="1393"/>
      <c r="AC5" s="1394">
        <v>44540</v>
      </c>
      <c r="AD5" s="1395"/>
      <c r="AE5" s="1395"/>
      <c r="AF5" s="1396" t="s">
        <v>87</v>
      </c>
      <c r="AG5" s="1397"/>
      <c r="AH5" s="1398"/>
      <c r="AM5" s="775"/>
    </row>
    <row r="6" spans="2:39">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M6" s="776"/>
    </row>
    <row r="7" spans="2:39">
      <c r="B7" s="779" t="s">
        <v>526</v>
      </c>
      <c r="C7" s="779"/>
      <c r="D7" s="779"/>
      <c r="E7" s="779"/>
      <c r="F7" s="779"/>
      <c r="G7" s="780"/>
      <c r="H7" s="81"/>
      <c r="I7" s="81"/>
      <c r="J7" s="81"/>
      <c r="K7" s="81"/>
      <c r="L7" s="81"/>
      <c r="M7" s="81"/>
      <c r="N7" s="81"/>
      <c r="O7" s="194"/>
      <c r="P7" s="194"/>
      <c r="Q7" s="195"/>
      <c r="R7" s="68"/>
      <c r="S7" s="818" t="s">
        <v>755</v>
      </c>
      <c r="T7" s="819"/>
      <c r="U7" s="820"/>
      <c r="V7" s="820"/>
      <c r="W7" s="820"/>
      <c r="X7" s="820"/>
      <c r="Y7" s="821" t="s">
        <v>756</v>
      </c>
      <c r="Z7" s="196"/>
      <c r="AA7" s="196"/>
      <c r="AB7" s="196"/>
      <c r="AC7" s="196"/>
      <c r="AD7" s="196"/>
      <c r="AE7" s="196"/>
      <c r="AF7" s="196"/>
      <c r="AG7" s="196"/>
      <c r="AH7" s="179"/>
      <c r="AM7" s="776"/>
    </row>
    <row r="8" spans="2:39">
      <c r="B8" s="852"/>
      <c r="C8" s="852"/>
      <c r="D8" s="852"/>
      <c r="E8" s="852"/>
      <c r="F8" s="852"/>
      <c r="G8" s="185"/>
      <c r="H8" s="68"/>
      <c r="I8" s="68"/>
      <c r="J8" s="68"/>
      <c r="K8" s="68"/>
      <c r="L8" s="68"/>
      <c r="M8" s="68"/>
      <c r="N8" s="68"/>
      <c r="O8" s="863"/>
      <c r="P8" s="863"/>
      <c r="Q8" s="195"/>
      <c r="R8" s="68"/>
      <c r="S8" s="851"/>
      <c r="T8" s="852"/>
      <c r="U8" s="853"/>
      <c r="V8" s="853"/>
      <c r="W8" s="853"/>
      <c r="X8" s="853"/>
      <c r="Y8" s="854"/>
      <c r="Z8" s="68"/>
      <c r="AA8" s="68"/>
      <c r="AB8" s="68"/>
      <c r="AC8" s="68"/>
      <c r="AD8" s="68"/>
      <c r="AE8" s="68"/>
      <c r="AF8" s="68"/>
      <c r="AG8" s="68"/>
      <c r="AH8" s="855"/>
      <c r="AM8" s="776"/>
    </row>
    <row r="9" spans="2:39" ht="18" customHeight="1">
      <c r="B9" s="861" t="s">
        <v>797</v>
      </c>
      <c r="C9" s="198"/>
      <c r="D9" s="198"/>
      <c r="E9" s="198"/>
      <c r="F9" s="862"/>
      <c r="G9" s="65" t="s">
        <v>800</v>
      </c>
      <c r="H9" s="63"/>
      <c r="I9" s="63"/>
      <c r="J9" s="63"/>
      <c r="K9" s="63"/>
      <c r="L9" s="63"/>
      <c r="M9" s="63"/>
      <c r="N9" s="63"/>
      <c r="O9" s="199"/>
      <c r="P9" s="860"/>
      <c r="Q9" s="195"/>
      <c r="R9" s="68"/>
      <c r="S9" s="861" t="s">
        <v>799</v>
      </c>
      <c r="T9" s="198"/>
      <c r="U9" s="864"/>
      <c r="V9" s="864"/>
      <c r="W9" s="864"/>
      <c r="X9" s="865"/>
      <c r="Y9" s="65" t="s">
        <v>800</v>
      </c>
      <c r="Z9" s="63"/>
      <c r="AA9" s="63"/>
      <c r="AB9" s="63"/>
      <c r="AC9" s="63"/>
      <c r="AD9" s="63"/>
      <c r="AE9" s="63"/>
      <c r="AF9" s="45"/>
      <c r="AG9" s="45"/>
      <c r="AH9" s="46"/>
      <c r="AM9" s="776"/>
    </row>
    <row r="10" spans="2:39" ht="18" customHeight="1">
      <c r="B10" s="817" t="s">
        <v>798</v>
      </c>
      <c r="C10" s="196"/>
      <c r="D10" s="196"/>
      <c r="E10" s="196"/>
      <c r="F10" s="197"/>
      <c r="G10" s="65"/>
      <c r="H10" s="63"/>
      <c r="I10" s="63"/>
      <c r="J10" s="63"/>
      <c r="K10" s="63"/>
      <c r="L10" s="63"/>
      <c r="M10" s="63"/>
      <c r="N10" s="63"/>
      <c r="O10" s="203"/>
      <c r="P10" s="204"/>
      <c r="Q10" s="205"/>
      <c r="R10" s="68"/>
      <c r="S10" s="237" t="s">
        <v>45</v>
      </c>
      <c r="T10" s="81"/>
      <c r="U10" s="206"/>
      <c r="V10" s="206"/>
      <c r="W10" s="206"/>
      <c r="X10" s="206"/>
      <c r="Y10" s="200" t="s">
        <v>88</v>
      </c>
      <c r="Z10" s="81"/>
      <c r="AA10" s="81"/>
      <c r="AB10" s="81"/>
      <c r="AC10" s="81"/>
      <c r="AD10" s="81"/>
      <c r="AE10" s="81"/>
      <c r="AF10" s="48"/>
      <c r="AG10" s="48"/>
      <c r="AH10" s="57"/>
      <c r="AM10" s="776"/>
    </row>
    <row r="11" spans="2:39">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45"/>
      <c r="AG11" s="45"/>
      <c r="AH11" s="46"/>
      <c r="AM11" s="776"/>
    </row>
    <row r="12" spans="2:39">
      <c r="B12" s="80"/>
      <c r="C12" s="81"/>
      <c r="D12" s="81"/>
      <c r="E12" s="81"/>
      <c r="F12" s="201"/>
      <c r="G12" s="65"/>
      <c r="H12" s="63"/>
      <c r="I12" s="63"/>
      <c r="J12" s="63"/>
      <c r="K12" s="63"/>
      <c r="L12" s="63"/>
      <c r="M12" s="63"/>
      <c r="N12" s="63"/>
      <c r="O12" s="203"/>
      <c r="P12" s="204"/>
      <c r="Q12" s="205"/>
      <c r="R12" s="68"/>
      <c r="S12" s="238" t="s">
        <v>52</v>
      </c>
      <c r="T12" s="239"/>
      <c r="U12" s="63"/>
      <c r="V12" s="63"/>
      <c r="W12" s="63"/>
      <c r="X12" s="63"/>
      <c r="Y12" s="240" t="s">
        <v>53</v>
      </c>
      <c r="Z12" s="63"/>
      <c r="AA12" s="63"/>
      <c r="AB12" s="63"/>
      <c r="AC12" s="63"/>
      <c r="AD12" s="63"/>
      <c r="AE12" s="63"/>
      <c r="AF12" s="45"/>
      <c r="AG12" s="45"/>
      <c r="AH12" s="46"/>
      <c r="AM12" s="776"/>
    </row>
    <row r="13" spans="2:39">
      <c r="B13" s="65" t="s">
        <v>91</v>
      </c>
      <c r="C13" s="63"/>
      <c r="D13" s="63"/>
      <c r="E13" s="63"/>
      <c r="F13" s="64"/>
      <c r="G13" s="210" t="s">
        <v>973</v>
      </c>
      <c r="H13" s="63"/>
      <c r="I13" s="63"/>
      <c r="J13" s="63"/>
      <c r="K13" s="63"/>
      <c r="L13" s="63"/>
      <c r="M13" s="63"/>
      <c r="N13" s="63"/>
      <c r="O13" s="203"/>
      <c r="P13" s="204"/>
      <c r="Q13" s="205"/>
      <c r="R13" s="191"/>
      <c r="S13" s="243" t="s">
        <v>54</v>
      </c>
      <c r="T13" s="241"/>
      <c r="U13" s="81"/>
      <c r="V13" s="81"/>
      <c r="W13" s="81"/>
      <c r="X13" s="81"/>
      <c r="Y13" s="242" t="s">
        <v>55</v>
      </c>
      <c r="Z13" s="81"/>
      <c r="AA13" s="81"/>
      <c r="AB13" s="81"/>
      <c r="AC13" s="81"/>
      <c r="AD13" s="81"/>
      <c r="AE13" s="81"/>
      <c r="AF13" s="48"/>
      <c r="AG13" s="48"/>
      <c r="AH13" s="57"/>
      <c r="AM13" s="777"/>
    </row>
    <row r="14" spans="2:39">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09"/>
      <c r="Y14" s="210" t="s">
        <v>57</v>
      </c>
      <c r="Z14" s="63"/>
      <c r="AA14" s="63"/>
      <c r="AB14" s="63"/>
      <c r="AC14" s="63"/>
      <c r="AD14" s="63"/>
      <c r="AE14" s="63"/>
      <c r="AF14" s="45"/>
      <c r="AG14" s="45"/>
      <c r="AH14" s="46"/>
      <c r="AM14" s="778"/>
    </row>
    <row r="15" spans="2:39">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row>
    <row r="16" spans="2:39">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45"/>
      <c r="AG16" s="45"/>
      <c r="AH16" s="46"/>
    </row>
    <row r="17" spans="2:34">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784"/>
      <c r="Y17" s="63"/>
      <c r="Z17" s="64"/>
      <c r="AA17" s="781" t="s">
        <v>105</v>
      </c>
      <c r="AB17" s="780"/>
      <c r="AC17" s="780"/>
      <c r="AD17" s="780"/>
      <c r="AE17" s="782">
        <v>10</v>
      </c>
      <c r="AF17" s="45"/>
      <c r="AG17" s="45"/>
      <c r="AH17" s="46"/>
    </row>
    <row r="18" spans="2:34">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6</v>
      </c>
      <c r="X18" s="63"/>
      <c r="Y18" s="63"/>
      <c r="Z18" s="64"/>
      <c r="AA18" s="65" t="s">
        <v>109</v>
      </c>
      <c r="AB18" s="63"/>
      <c r="AC18" s="63"/>
      <c r="AD18" s="64"/>
      <c r="AE18" s="213" t="s">
        <v>110</v>
      </c>
      <c r="AF18" s="45"/>
      <c r="AG18" s="45"/>
      <c r="AH18" s="46"/>
    </row>
    <row r="19" spans="2:34">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60"/>
      <c r="AG19" s="60"/>
      <c r="AH19" s="179"/>
    </row>
    <row r="20" spans="2:34">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row>
    <row r="21" spans="2:34">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45"/>
      <c r="AG21" s="45"/>
      <c r="AH21" s="180"/>
    </row>
    <row r="22" spans="2:34">
      <c r="B22" s="65" t="s">
        <v>864</v>
      </c>
      <c r="C22" s="63"/>
      <c r="D22" s="63"/>
      <c r="E22" s="63"/>
      <c r="F22" s="64"/>
      <c r="G22" s="65" t="s">
        <v>126</v>
      </c>
      <c r="H22" s="63"/>
      <c r="I22" s="63"/>
      <c r="J22" s="63"/>
      <c r="K22" s="63"/>
      <c r="L22" s="63"/>
      <c r="M22" s="63"/>
      <c r="N22" s="63"/>
      <c r="O22" s="63"/>
      <c r="P22" s="64"/>
      <c r="Q22" s="68"/>
      <c r="R22" s="68"/>
      <c r="S22" s="65" t="s">
        <v>123</v>
      </c>
      <c r="T22" s="219"/>
      <c r="U22" s="63"/>
      <c r="V22" s="64"/>
      <c r="W22" s="216" t="s">
        <v>124</v>
      </c>
      <c r="X22" s="63"/>
      <c r="Y22" s="63"/>
      <c r="Z22" s="64"/>
      <c r="AA22" s="80"/>
      <c r="AB22" s="81"/>
      <c r="AC22" s="81"/>
      <c r="AD22" s="81"/>
      <c r="AE22" s="81"/>
      <c r="AF22" s="48"/>
      <c r="AG22" s="48"/>
      <c r="AH22" s="57"/>
    </row>
    <row r="23" spans="2:34">
      <c r="B23" s="68"/>
      <c r="C23" s="68"/>
      <c r="D23" s="68"/>
      <c r="E23" s="68"/>
      <c r="F23" s="68"/>
      <c r="G23" s="68"/>
      <c r="H23" s="68"/>
      <c r="I23" s="68"/>
      <c r="J23" s="68"/>
      <c r="K23" s="68"/>
      <c r="L23" s="68"/>
      <c r="M23" s="68"/>
      <c r="N23" s="68"/>
      <c r="O23" s="68"/>
      <c r="P23" s="68"/>
      <c r="Q23" s="68"/>
      <c r="R23" s="68"/>
      <c r="S23" s="191"/>
      <c r="T23" s="191"/>
      <c r="U23" s="191"/>
      <c r="V23" s="191"/>
      <c r="W23" s="191"/>
      <c r="X23" s="191"/>
      <c r="Y23" s="68"/>
      <c r="Z23" s="68"/>
      <c r="AA23" s="68"/>
      <c r="AB23" s="68"/>
      <c r="AC23" s="68"/>
      <c r="AD23" s="68"/>
      <c r="AE23" s="68"/>
    </row>
    <row r="24" spans="2:34">
      <c r="B24" s="65" t="s">
        <v>127</v>
      </c>
      <c r="C24" s="63"/>
      <c r="D24" s="63"/>
      <c r="E24" s="63"/>
      <c r="F24" s="63"/>
      <c r="G24" s="220"/>
      <c r="H24" s="63"/>
      <c r="I24" s="221"/>
      <c r="J24" s="221"/>
      <c r="K24" s="66" t="s">
        <v>128</v>
      </c>
      <c r="L24" s="68"/>
      <c r="M24" s="65" t="s">
        <v>129</v>
      </c>
      <c r="N24" s="63"/>
      <c r="O24" s="63"/>
      <c r="P24" s="63"/>
      <c r="Q24" s="63"/>
      <c r="R24" s="65"/>
      <c r="S24" s="76"/>
      <c r="T24" s="77"/>
      <c r="U24" s="77"/>
      <c r="V24" s="78" t="s">
        <v>130</v>
      </c>
      <c r="W24" s="190"/>
      <c r="X24" s="82" t="s">
        <v>131</v>
      </c>
      <c r="Y24" s="63"/>
      <c r="Z24" s="63"/>
      <c r="AA24" s="63"/>
      <c r="AB24" s="63"/>
      <c r="AC24" s="64"/>
      <c r="AD24" s="65"/>
      <c r="AE24" s="63"/>
      <c r="AF24" s="45"/>
      <c r="AG24" s="45"/>
      <c r="AH24" s="54" t="s">
        <v>132</v>
      </c>
    </row>
    <row r="25" spans="2:34">
      <c r="B25" s="65" t="s">
        <v>133</v>
      </c>
      <c r="C25" s="63"/>
      <c r="D25" s="63"/>
      <c r="E25" s="63"/>
      <c r="F25" s="63"/>
      <c r="G25" s="56"/>
      <c r="H25" s="63"/>
      <c r="I25" s="221"/>
      <c r="J25" s="221"/>
      <c r="K25" s="66" t="s">
        <v>134</v>
      </c>
      <c r="L25" s="68"/>
      <c r="M25" s="65" t="s">
        <v>135</v>
      </c>
      <c r="N25" s="63"/>
      <c r="O25" s="63"/>
      <c r="P25" s="63"/>
      <c r="Q25" s="63"/>
      <c r="R25" s="65"/>
      <c r="S25" s="52"/>
      <c r="T25" s="77"/>
      <c r="U25" s="77"/>
      <c r="V25" s="66" t="s">
        <v>136</v>
      </c>
      <c r="W25" s="596"/>
      <c r="X25" s="82" t="s">
        <v>137</v>
      </c>
      <c r="Y25" s="63"/>
      <c r="Z25" s="63"/>
      <c r="AA25" s="63"/>
      <c r="AB25" s="63"/>
      <c r="AC25" s="64"/>
      <c r="AD25" s="65"/>
      <c r="AE25" s="63"/>
      <c r="AF25" s="45"/>
      <c r="AG25" s="45"/>
      <c r="AH25" s="54" t="s">
        <v>1010</v>
      </c>
    </row>
    <row r="26" spans="2:34">
      <c r="B26" s="65" t="s">
        <v>139</v>
      </c>
      <c r="C26" s="63"/>
      <c r="D26" s="63"/>
      <c r="E26" s="63"/>
      <c r="F26" s="63"/>
      <c r="G26" s="220"/>
      <c r="H26" s="63"/>
      <c r="I26" s="221"/>
      <c r="J26" s="221"/>
      <c r="K26" s="66" t="s">
        <v>140</v>
      </c>
      <c r="L26" s="68"/>
      <c r="M26" s="65" t="s">
        <v>141</v>
      </c>
      <c r="N26" s="63"/>
      <c r="O26" s="63"/>
      <c r="P26" s="63"/>
      <c r="Q26" s="63"/>
      <c r="R26" s="65"/>
      <c r="S26" s="76"/>
      <c r="T26" s="77"/>
      <c r="U26" s="77"/>
      <c r="V26" s="78" t="s">
        <v>142</v>
      </c>
      <c r="W26" s="190"/>
      <c r="X26" s="82" t="s">
        <v>143</v>
      </c>
      <c r="Y26" s="63"/>
      <c r="Z26" s="63"/>
      <c r="AA26" s="63"/>
      <c r="AB26" s="63"/>
      <c r="AC26" s="64"/>
      <c r="AD26" s="65"/>
      <c r="AE26" s="63"/>
      <c r="AF26" s="45"/>
      <c r="AG26" s="45"/>
      <c r="AH26" s="54" t="s">
        <v>144</v>
      </c>
    </row>
    <row r="27" spans="2:34">
      <c r="B27" s="65" t="s">
        <v>145</v>
      </c>
      <c r="C27" s="63"/>
      <c r="D27" s="63"/>
      <c r="E27" s="63"/>
      <c r="F27" s="63"/>
      <c r="G27" s="220"/>
      <c r="H27" s="63"/>
      <c r="I27" s="221"/>
      <c r="J27" s="221"/>
      <c r="K27" s="66" t="s">
        <v>146</v>
      </c>
      <c r="L27" s="68"/>
      <c r="M27" s="65" t="s">
        <v>147</v>
      </c>
      <c r="N27" s="63"/>
      <c r="O27" s="63"/>
      <c r="P27" s="63"/>
      <c r="Q27" s="63"/>
      <c r="R27" s="65"/>
      <c r="S27" s="76"/>
      <c r="T27" s="77"/>
      <c r="U27" s="77"/>
      <c r="V27" s="78" t="s">
        <v>142</v>
      </c>
      <c r="W27" s="190"/>
      <c r="X27" s="82" t="s">
        <v>148</v>
      </c>
      <c r="Y27" s="63"/>
      <c r="Z27" s="63"/>
      <c r="AA27" s="63"/>
      <c r="AB27" s="63"/>
      <c r="AC27" s="64"/>
      <c r="AD27" s="65"/>
      <c r="AE27" s="63"/>
      <c r="AF27" s="45"/>
      <c r="AG27" s="45"/>
      <c r="AH27" s="54" t="s">
        <v>149</v>
      </c>
    </row>
    <row r="28" spans="2:34">
      <c r="B28" s="65" t="s">
        <v>150</v>
      </c>
      <c r="C28" s="63"/>
      <c r="D28" s="63"/>
      <c r="E28" s="63"/>
      <c r="F28" s="63"/>
      <c r="G28" s="220"/>
      <c r="H28" s="63"/>
      <c r="I28" s="221"/>
      <c r="J28" s="221"/>
      <c r="K28" s="66" t="s">
        <v>151</v>
      </c>
      <c r="L28" s="68"/>
      <c r="M28" s="65" t="s">
        <v>152</v>
      </c>
      <c r="N28" s="63"/>
      <c r="O28" s="63"/>
      <c r="P28" s="63"/>
      <c r="Q28" s="63"/>
      <c r="R28" s="65"/>
      <c r="S28" s="76"/>
      <c r="T28" s="77"/>
      <c r="U28" s="77"/>
      <c r="V28" s="78" t="s">
        <v>153</v>
      </c>
      <c r="W28" s="190"/>
      <c r="X28" s="82" t="s">
        <v>154</v>
      </c>
      <c r="Y28" s="63"/>
      <c r="Z28" s="63"/>
      <c r="AA28" s="63"/>
      <c r="AB28" s="63"/>
      <c r="AC28" s="64"/>
      <c r="AD28" s="202"/>
      <c r="AE28" s="196"/>
      <c r="AF28" s="60"/>
      <c r="AG28" s="60"/>
      <c r="AH28" s="54" t="s">
        <v>144</v>
      </c>
    </row>
    <row r="29" spans="2:34">
      <c r="B29" s="44" t="s">
        <v>155</v>
      </c>
      <c r="C29" s="45"/>
      <c r="D29" s="45"/>
      <c r="E29" s="45"/>
      <c r="F29" s="45"/>
      <c r="G29" s="55"/>
      <c r="H29" s="45"/>
      <c r="I29" s="51"/>
      <c r="J29" s="51"/>
      <c r="K29" s="54" t="s">
        <v>156</v>
      </c>
      <c r="S29" s="41"/>
      <c r="T29" s="41"/>
      <c r="U29" s="41"/>
      <c r="V29" s="41"/>
      <c r="W29" s="41"/>
      <c r="X29" s="43" t="s">
        <v>157</v>
      </c>
      <c r="Y29" s="45"/>
      <c r="Z29" s="45"/>
      <c r="AA29" s="45"/>
      <c r="AB29" s="45"/>
      <c r="AC29" s="46"/>
      <c r="AD29" s="44"/>
      <c r="AE29" s="45"/>
      <c r="AF29" s="45"/>
      <c r="AG29" s="45"/>
      <c r="AH29" s="54" t="s">
        <v>146</v>
      </c>
    </row>
    <row r="30" spans="2:34">
      <c r="W30" s="41"/>
      <c r="AH30" s="71"/>
    </row>
    <row r="31" spans="2:34">
      <c r="X31" s="783" t="s">
        <v>754</v>
      </c>
      <c r="Y31" s="784"/>
      <c r="Z31" s="784"/>
      <c r="AA31" s="784"/>
      <c r="AB31" s="784"/>
      <c r="AC31" s="785"/>
      <c r="AD31" s="783"/>
      <c r="AE31" s="784"/>
      <c r="AF31" s="784"/>
      <c r="AG31" s="784"/>
      <c r="AH31" s="786" t="s">
        <v>158</v>
      </c>
    </row>
    <row r="32" spans="2:34">
      <c r="X32" s="65" t="s">
        <v>159</v>
      </c>
      <c r="Y32" s="63"/>
      <c r="Z32" s="63"/>
      <c r="AA32" s="63"/>
      <c r="AB32" s="63"/>
      <c r="AC32" s="64"/>
      <c r="AD32" s="80"/>
      <c r="AE32" s="81"/>
      <c r="AF32" s="81"/>
      <c r="AG32" s="81"/>
      <c r="AH32" s="66" t="s">
        <v>160</v>
      </c>
    </row>
    <row r="33" spans="9:34">
      <c r="X33" s="65" t="s">
        <v>161</v>
      </c>
      <c r="Y33" s="63"/>
      <c r="Z33" s="63"/>
      <c r="AA33" s="63"/>
      <c r="AB33" s="63"/>
      <c r="AC33" s="64"/>
      <c r="AD33" s="65"/>
      <c r="AE33" s="63"/>
      <c r="AF33" s="63"/>
      <c r="AG33" s="63"/>
      <c r="AH33" s="66" t="s">
        <v>146</v>
      </c>
    </row>
    <row r="34" spans="9:34">
      <c r="X34" s="783" t="s">
        <v>162</v>
      </c>
      <c r="Y34" s="784"/>
      <c r="Z34" s="784"/>
      <c r="AA34" s="784"/>
      <c r="AB34" s="784"/>
      <c r="AC34" s="785"/>
      <c r="AD34" s="783"/>
      <c r="AE34" s="784"/>
      <c r="AF34" s="784"/>
      <c r="AG34" s="784"/>
      <c r="AH34" s="786" t="s">
        <v>160</v>
      </c>
    </row>
    <row r="35" spans="9:34">
      <c r="I35" s="72"/>
      <c r="W35" s="191"/>
      <c r="X35" s="65" t="s">
        <v>182</v>
      </c>
      <c r="Y35" s="63"/>
      <c r="Z35" s="63"/>
      <c r="AA35" s="63"/>
      <c r="AB35" s="64"/>
      <c r="AC35" s="65"/>
      <c r="AD35" s="63"/>
      <c r="AE35" s="63"/>
      <c r="AF35" s="63"/>
      <c r="AG35" s="63"/>
      <c r="AH35" s="66" t="s">
        <v>183</v>
      </c>
    </row>
    <row r="36" spans="9:34">
      <c r="I36" s="73"/>
      <c r="X36" s="783" t="s">
        <v>743</v>
      </c>
      <c r="Y36" s="784"/>
      <c r="Z36" s="784"/>
      <c r="AA36" s="784"/>
      <c r="AB36" s="784"/>
      <c r="AC36" s="785"/>
      <c r="AD36" s="781"/>
      <c r="AE36" s="780"/>
      <c r="AF36" s="780"/>
      <c r="AG36" s="780"/>
      <c r="AH36" s="1237" t="s">
        <v>163</v>
      </c>
    </row>
    <row r="37" spans="9:34">
      <c r="I37" s="72"/>
      <c r="X37" s="72"/>
      <c r="Y37" s="72"/>
      <c r="Z37" s="72"/>
      <c r="AA37" s="72"/>
      <c r="AB37" s="72"/>
    </row>
    <row r="38" spans="9:34">
      <c r="I38" s="72"/>
      <c r="J38" s="72"/>
      <c r="K38" s="72"/>
      <c r="L38" s="72"/>
      <c r="P38" s="72"/>
      <c r="Q38" s="72"/>
      <c r="R38" s="72"/>
      <c r="S38" s="72"/>
      <c r="T38" s="72"/>
      <c r="U38" s="72"/>
      <c r="V38" s="72"/>
    </row>
    <row r="39" spans="9:34">
      <c r="I39" s="72"/>
      <c r="J39" s="72"/>
      <c r="K39" s="72"/>
      <c r="L39" s="72"/>
      <c r="M39" s="72"/>
      <c r="N39" s="72"/>
      <c r="O39" s="72"/>
      <c r="P39" s="72"/>
      <c r="Q39" s="72"/>
      <c r="R39" s="72"/>
      <c r="S39" s="72"/>
      <c r="T39" s="72"/>
      <c r="U39" s="72"/>
      <c r="V39" s="72"/>
      <c r="W39" s="72"/>
      <c r="X39" s="72"/>
      <c r="Y39" s="72"/>
      <c r="Z39" s="72"/>
      <c r="AA39" s="72"/>
      <c r="AB39" s="72"/>
    </row>
    <row r="40" spans="9:34">
      <c r="I40" s="72"/>
      <c r="J40" s="72"/>
      <c r="K40" s="72"/>
      <c r="L40" s="72"/>
      <c r="M40" s="72"/>
      <c r="N40" s="72"/>
      <c r="O40" s="72"/>
      <c r="P40" s="72"/>
      <c r="Q40" s="72"/>
      <c r="R40" s="72"/>
      <c r="S40" s="72"/>
      <c r="T40" s="72"/>
      <c r="U40" s="72"/>
      <c r="V40" s="72"/>
      <c r="W40" s="72"/>
      <c r="X40" s="72"/>
      <c r="Y40" s="72"/>
      <c r="Z40" s="72"/>
      <c r="AA40" s="72"/>
      <c r="AB40" s="72"/>
      <c r="AC40" s="72"/>
    </row>
    <row r="41" spans="9:34">
      <c r="J41" s="72"/>
      <c r="K41" s="72"/>
      <c r="L41" s="72"/>
      <c r="M41" s="72"/>
      <c r="N41" s="72"/>
      <c r="O41" s="72"/>
      <c r="P41" s="72"/>
      <c r="Q41" s="72"/>
      <c r="R41" s="72"/>
      <c r="S41" s="72"/>
      <c r="T41" s="72"/>
      <c r="U41" s="72"/>
      <c r="V41" s="72"/>
      <c r="W41" s="72"/>
      <c r="X41" s="72"/>
      <c r="Y41" s="72"/>
      <c r="Z41" s="72"/>
      <c r="AA41" s="72"/>
      <c r="AB41" s="72"/>
      <c r="AC41" s="72"/>
    </row>
    <row r="42" spans="9:34">
      <c r="J42" s="72"/>
      <c r="K42" s="72"/>
      <c r="L42" s="72"/>
      <c r="M42" s="72"/>
      <c r="N42" s="72"/>
      <c r="O42" s="72"/>
      <c r="P42" s="72"/>
      <c r="Q42" s="72"/>
      <c r="R42" s="72"/>
      <c r="S42" s="72"/>
      <c r="T42" s="72"/>
      <c r="U42" s="72"/>
      <c r="V42" s="72"/>
      <c r="W42" s="72"/>
      <c r="X42" s="72"/>
      <c r="Y42" s="72"/>
      <c r="Z42" s="72"/>
      <c r="AA42" s="72"/>
      <c r="AB42" s="72"/>
      <c r="AC42" s="72"/>
    </row>
    <row r="43" spans="9:34">
      <c r="J43" s="72"/>
      <c r="K43" s="72"/>
      <c r="L43" s="72"/>
      <c r="M43" s="72"/>
      <c r="N43" s="72"/>
      <c r="O43" s="72"/>
      <c r="P43" s="72"/>
      <c r="Q43" s="72"/>
      <c r="R43" s="72"/>
      <c r="S43" s="72"/>
      <c r="T43" s="72"/>
      <c r="U43" s="72"/>
      <c r="V43" s="72"/>
      <c r="W43" s="72"/>
      <c r="X43" s="72"/>
      <c r="Y43" s="72"/>
      <c r="Z43" s="72"/>
      <c r="AA43" s="72"/>
      <c r="AB43" s="72"/>
      <c r="AC43" s="72"/>
    </row>
    <row r="44" spans="9:34">
      <c r="J44" s="72"/>
      <c r="K44" s="72"/>
      <c r="L44" s="72"/>
      <c r="M44" s="72"/>
      <c r="N44" s="72"/>
      <c r="O44" s="72"/>
      <c r="P44" s="72"/>
      <c r="Q44" s="72"/>
      <c r="R44" s="72"/>
      <c r="S44" s="72"/>
      <c r="T44" s="72"/>
      <c r="U44" s="72"/>
      <c r="V44" s="72"/>
      <c r="W44" s="72"/>
      <c r="X44" s="72"/>
      <c r="Y44" s="72"/>
      <c r="Z44" s="72"/>
      <c r="AA44" s="72"/>
      <c r="AB44" s="72"/>
      <c r="AC44" s="72"/>
    </row>
    <row r="45" spans="9:34">
      <c r="J45" s="72"/>
      <c r="K45" s="72"/>
      <c r="L45" s="72"/>
      <c r="M45" s="72"/>
      <c r="N45" s="72"/>
      <c r="O45" s="72"/>
      <c r="P45" s="72"/>
      <c r="Q45" s="72"/>
      <c r="R45" s="72"/>
      <c r="S45" s="72"/>
      <c r="T45" s="72"/>
      <c r="U45" s="72"/>
      <c r="V45" s="72"/>
      <c r="W45" s="72"/>
      <c r="X45" s="72"/>
      <c r="Y45" s="72"/>
      <c r="Z45" s="72"/>
      <c r="AA45" s="72"/>
      <c r="AB45" s="72"/>
      <c r="AC45" s="72"/>
    </row>
    <row r="46" spans="9:34">
      <c r="J46" s="72"/>
      <c r="K46" s="72"/>
      <c r="L46" s="72"/>
      <c r="M46" s="72"/>
      <c r="N46" s="72"/>
      <c r="O46" s="72"/>
      <c r="P46" s="72"/>
      <c r="Q46" s="72"/>
      <c r="R46" s="72"/>
      <c r="S46" s="72"/>
      <c r="T46" s="72"/>
      <c r="U46" s="72"/>
      <c r="V46" s="72"/>
      <c r="W46" s="72"/>
      <c r="X46" s="72"/>
    </row>
    <row r="47" spans="9:34">
      <c r="J47" s="72"/>
      <c r="K47" s="72"/>
      <c r="L47" s="72"/>
      <c r="M47" s="72"/>
      <c r="N47" s="72"/>
      <c r="O47" s="72"/>
      <c r="P47" s="72"/>
      <c r="Q47" s="72"/>
      <c r="R47" s="72"/>
      <c r="S47" s="72"/>
      <c r="T47" s="72"/>
      <c r="U47" s="72"/>
      <c r="V47" s="72"/>
      <c r="W47" s="72"/>
      <c r="X47" s="72"/>
    </row>
    <row r="48" spans="9:34">
      <c r="J48" s="72"/>
      <c r="K48" s="72"/>
      <c r="L48" s="72"/>
      <c r="M48" s="72"/>
      <c r="N48" s="72"/>
      <c r="O48" s="72"/>
      <c r="P48" s="72"/>
      <c r="Q48" s="72"/>
      <c r="R48" s="72"/>
      <c r="S48" s="72"/>
      <c r="T48" s="72"/>
      <c r="U48" s="72"/>
      <c r="V48" s="72"/>
      <c r="W48" s="72"/>
      <c r="X48" s="72"/>
    </row>
    <row r="49" spans="10:24">
      <c r="J49" s="72"/>
      <c r="K49" s="72"/>
      <c r="L49" s="72"/>
      <c r="M49" s="72"/>
      <c r="N49" s="72"/>
      <c r="O49" s="72"/>
      <c r="P49" s="72"/>
      <c r="Q49" s="72"/>
      <c r="R49" s="72"/>
      <c r="S49" s="72"/>
      <c r="T49" s="72"/>
      <c r="U49" s="72"/>
      <c r="V49" s="72"/>
      <c r="W49" s="72"/>
      <c r="X49" s="72"/>
    </row>
    <row r="50" spans="10:24">
      <c r="J50" s="72"/>
      <c r="K50" s="72"/>
      <c r="L50" s="72"/>
      <c r="M50" s="72"/>
      <c r="N50" s="72"/>
      <c r="O50" s="72"/>
      <c r="P50" s="72"/>
      <c r="Q50" s="72"/>
      <c r="R50" s="72"/>
      <c r="S50" s="72"/>
      <c r="T50" s="72"/>
      <c r="U50" s="72"/>
      <c r="V50" s="72"/>
      <c r="W50" s="72"/>
      <c r="X50" s="72"/>
    </row>
    <row r="51" spans="10:24">
      <c r="J51" s="72"/>
      <c r="K51" s="72"/>
      <c r="L51" s="72"/>
      <c r="M51" s="72"/>
      <c r="N51" s="72"/>
      <c r="O51" s="72"/>
      <c r="P51" s="72"/>
      <c r="Q51" s="72"/>
      <c r="W51" s="72"/>
    </row>
    <row r="52" spans="10:24">
      <c r="J52" s="72"/>
      <c r="K52" s="72"/>
      <c r="L52" s="72"/>
      <c r="M52" s="72"/>
      <c r="N52" s="72"/>
      <c r="O52" s="72"/>
      <c r="P52" s="72"/>
      <c r="Q52" s="72"/>
    </row>
    <row r="53" spans="10:24">
      <c r="J53" s="72"/>
      <c r="K53" s="72"/>
      <c r="L53" s="72"/>
      <c r="M53" s="72"/>
      <c r="N53" s="72"/>
      <c r="O53" s="72"/>
      <c r="P53" s="72"/>
      <c r="Q53" s="72"/>
    </row>
    <row r="54" spans="10:24">
      <c r="M54" s="72"/>
      <c r="N54" s="72"/>
      <c r="O54" s="72"/>
      <c r="P54" s="72"/>
      <c r="Q54" s="72"/>
    </row>
  </sheetData>
  <mergeCells count="21">
    <mergeCell ref="N4:P4"/>
    <mergeCell ref="B2:J2"/>
    <mergeCell ref="B4:D4"/>
    <mergeCell ref="E4:G4"/>
    <mergeCell ref="H4:J4"/>
    <mergeCell ref="K4:M4"/>
    <mergeCell ref="B5:D5"/>
    <mergeCell ref="E5:G5"/>
    <mergeCell ref="H5:J5"/>
    <mergeCell ref="K5:M5"/>
    <mergeCell ref="N5:P5"/>
    <mergeCell ref="S4:U4"/>
    <mergeCell ref="V4:Y4"/>
    <mergeCell ref="Z4:AB4"/>
    <mergeCell ref="AC4:AE4"/>
    <mergeCell ref="AF4:AH4"/>
    <mergeCell ref="S5:U5"/>
    <mergeCell ref="V5:Y5"/>
    <mergeCell ref="Z5:AB5"/>
    <mergeCell ref="AC5:AE5"/>
    <mergeCell ref="AF5:AH5"/>
  </mergeCells>
  <phoneticPr fontId="1"/>
  <conditionalFormatting sqref="M24:M27">
    <cfRule type="duplicateValues" dxfId="11" priority="2"/>
  </conditionalFormatting>
  <conditionalFormatting sqref="M28">
    <cfRule type="duplicateValues" dxfId="10" priority="1"/>
  </conditionalFormatting>
  <pageMargins left="0.70866141732283472" right="0.70866141732283472" top="1.1417322834645669" bottom="0.74803149606299213" header="0.51181102362204722" footer="0.31496062992125984"/>
  <pageSetup paperSize="9" scale="56" orientation="landscape" r:id="rId1"/>
  <headerFooter>
    <oddHeader>&amp;R2022年度　情報化評議会(CI-NET)　標準委員会　第3回　資料5
2022年12月02日</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45"/>
  <sheetViews>
    <sheetView view="pageBreakPreview" zoomScale="75" zoomScaleNormal="75" zoomScaleSheetLayoutView="75" workbookViewId="0">
      <selection activeCell="M16" sqref="M16"/>
    </sheetView>
  </sheetViews>
  <sheetFormatPr defaultColWidth="8.25" defaultRowHeight="15" customHeight="1"/>
  <cols>
    <col min="1" max="1" width="8.25" style="1240"/>
    <col min="2" max="2" width="6.625" style="1240" customWidth="1"/>
    <col min="3" max="3" width="37" style="1240" customWidth="1"/>
    <col min="4" max="4" width="9.5" style="1240" bestFit="1" customWidth="1"/>
    <col min="5" max="7" width="16.875" style="1240" customWidth="1"/>
    <col min="8" max="8" width="12.625" style="1281" customWidth="1"/>
    <col min="9" max="9" width="8.25" style="1240"/>
    <col min="10" max="10" width="9.75" style="1240" bestFit="1" customWidth="1"/>
    <col min="11" max="16384" width="8.25" style="1240"/>
  </cols>
  <sheetData>
    <row r="1" spans="2:11" ht="18" thickBot="1">
      <c r="B1" s="1239" t="s">
        <v>1070</v>
      </c>
    </row>
    <row r="2" spans="2:11" ht="15" customHeight="1" thickBot="1">
      <c r="B2" s="1282"/>
      <c r="C2" s="1283" t="s">
        <v>1071</v>
      </c>
      <c r="D2" s="1284" t="s">
        <v>1072</v>
      </c>
      <c r="E2" s="1502" t="s">
        <v>1073</v>
      </c>
      <c r="F2" s="1503"/>
      <c r="G2" s="1504"/>
      <c r="H2" s="1285"/>
      <c r="I2" s="1285" t="s">
        <v>1074</v>
      </c>
    </row>
    <row r="3" spans="2:11" ht="15" customHeight="1" thickTop="1">
      <c r="B3" s="1530" t="s">
        <v>1051</v>
      </c>
      <c r="C3" s="1286" t="s">
        <v>655</v>
      </c>
      <c r="D3" s="1287">
        <f>D5-D4</f>
        <v>2000000</v>
      </c>
      <c r="E3" s="1288" t="s">
        <v>1075</v>
      </c>
      <c r="F3" s="1289"/>
      <c r="G3" s="1290"/>
      <c r="I3" s="1281"/>
    </row>
    <row r="4" spans="2:11" ht="15" customHeight="1">
      <c r="B4" s="1531"/>
      <c r="C4" s="1291" t="s">
        <v>1076</v>
      </c>
      <c r="D4" s="1292">
        <v>583000</v>
      </c>
      <c r="E4" s="1533" t="s">
        <v>1077</v>
      </c>
      <c r="F4" s="1525"/>
      <c r="G4" s="1526"/>
      <c r="I4" s="1281"/>
    </row>
    <row r="5" spans="2:11" ht="15" customHeight="1">
      <c r="B5" s="1531"/>
      <c r="C5" s="1291" t="s">
        <v>1078</v>
      </c>
      <c r="D5" s="1292">
        <v>2583000</v>
      </c>
      <c r="E5" s="1524" t="s">
        <v>1079</v>
      </c>
      <c r="F5" s="1525"/>
      <c r="G5" s="1526"/>
      <c r="I5" s="1281">
        <v>1</v>
      </c>
    </row>
    <row r="6" spans="2:11" ht="15" customHeight="1">
      <c r="B6" s="1531"/>
      <c r="C6" s="1291" t="s">
        <v>1080</v>
      </c>
      <c r="D6" s="1292">
        <v>0</v>
      </c>
      <c r="E6" s="1533" t="s">
        <v>1081</v>
      </c>
      <c r="F6" s="1525"/>
      <c r="G6" s="1526"/>
      <c r="I6" s="1281">
        <v>2</v>
      </c>
    </row>
    <row r="7" spans="2:11" ht="15" customHeight="1">
      <c r="B7" s="1531"/>
      <c r="C7" s="1291" t="s">
        <v>1082</v>
      </c>
      <c r="D7" s="1292">
        <f>SUM(D5,D6)</f>
        <v>2583000</v>
      </c>
      <c r="E7" s="1524" t="s">
        <v>1083</v>
      </c>
      <c r="F7" s="1525"/>
      <c r="G7" s="1526"/>
      <c r="I7" s="1281">
        <v>3</v>
      </c>
    </row>
    <row r="8" spans="2:11" ht="15" customHeight="1">
      <c r="B8" s="1531"/>
      <c r="C8" s="1291" t="s">
        <v>1084</v>
      </c>
      <c r="D8" s="1292">
        <f>INT(D7*10%)</f>
        <v>258300</v>
      </c>
      <c r="E8" s="1533" t="s">
        <v>1085</v>
      </c>
      <c r="F8" s="1525"/>
      <c r="G8" s="1526"/>
      <c r="I8" s="1281">
        <v>4</v>
      </c>
    </row>
    <row r="9" spans="2:11" ht="15" customHeight="1" thickBot="1">
      <c r="B9" s="1532"/>
      <c r="C9" s="1293" t="s">
        <v>1086</v>
      </c>
      <c r="D9" s="1294">
        <f>D7+D8</f>
        <v>2841300</v>
      </c>
      <c r="E9" s="1534" t="s">
        <v>1087</v>
      </c>
      <c r="F9" s="1535"/>
      <c r="G9" s="1536"/>
      <c r="I9" s="1281">
        <v>5</v>
      </c>
    </row>
    <row r="10" spans="2:11" ht="15" customHeight="1">
      <c r="B10" s="1519" t="s">
        <v>1056</v>
      </c>
      <c r="C10" s="1295" t="s">
        <v>1088</v>
      </c>
      <c r="D10" s="1296">
        <v>2263000</v>
      </c>
      <c r="E10" s="1495" t="s">
        <v>1089</v>
      </c>
      <c r="F10" s="1496"/>
      <c r="G10" s="1497"/>
      <c r="I10" s="1281">
        <v>1</v>
      </c>
    </row>
    <row r="11" spans="2:11" ht="15" customHeight="1">
      <c r="B11" s="1520"/>
      <c r="C11" s="1297" t="s">
        <v>1090</v>
      </c>
      <c r="D11" s="1298">
        <v>0</v>
      </c>
      <c r="E11" s="1491" t="s">
        <v>1091</v>
      </c>
      <c r="F11" s="1486"/>
      <c r="G11" s="1487"/>
      <c r="I11" s="1281">
        <v>2</v>
      </c>
    </row>
    <row r="12" spans="2:11" ht="15" customHeight="1">
      <c r="B12" s="1520"/>
      <c r="C12" s="1297" t="s">
        <v>1092</v>
      </c>
      <c r="D12" s="1298">
        <f>SUM(D10:D11)</f>
        <v>2263000</v>
      </c>
      <c r="E12" s="1485" t="s">
        <v>1093</v>
      </c>
      <c r="F12" s="1508"/>
      <c r="G12" s="1509"/>
      <c r="I12" s="1281">
        <v>3</v>
      </c>
    </row>
    <row r="13" spans="2:11" ht="15" customHeight="1">
      <c r="B13" s="1520"/>
      <c r="C13" s="1291" t="s">
        <v>1094</v>
      </c>
      <c r="D13" s="1292">
        <f>D32</f>
        <v>2263000</v>
      </c>
      <c r="E13" s="1510" t="s">
        <v>1095</v>
      </c>
      <c r="F13" s="1522"/>
      <c r="G13" s="1523"/>
      <c r="I13" s="1281" t="s">
        <v>1096</v>
      </c>
    </row>
    <row r="14" spans="2:11" ht="15" customHeight="1">
      <c r="B14" s="1520"/>
      <c r="C14" s="1291" t="s">
        <v>1097</v>
      </c>
      <c r="D14" s="1292">
        <f>D13-D7</f>
        <v>-320000</v>
      </c>
      <c r="E14" s="1524" t="s">
        <v>1098</v>
      </c>
      <c r="F14" s="1525"/>
      <c r="G14" s="1526"/>
      <c r="I14" s="1281" t="s">
        <v>1099</v>
      </c>
    </row>
    <row r="15" spans="2:11" ht="15" customHeight="1">
      <c r="B15" s="1520"/>
      <c r="C15" s="1299" t="s">
        <v>1100</v>
      </c>
      <c r="D15" s="1300">
        <f>D13+D17</f>
        <v>2489300</v>
      </c>
      <c r="E15" s="1527" t="s">
        <v>1101</v>
      </c>
      <c r="F15" s="1528"/>
      <c r="G15" s="1529"/>
      <c r="H15" s="1498" t="s">
        <v>1102</v>
      </c>
      <c r="I15" s="1281">
        <v>5</v>
      </c>
      <c r="J15" s="1301"/>
    </row>
    <row r="16" spans="2:11" ht="15" customHeight="1">
      <c r="B16" s="1520"/>
      <c r="C16" s="1302" t="s">
        <v>1103</v>
      </c>
      <c r="D16" s="1303">
        <f>+D15-D9</f>
        <v>-352000</v>
      </c>
      <c r="E16" s="1304" t="s">
        <v>1104</v>
      </c>
      <c r="F16" s="1305"/>
      <c r="G16" s="1306"/>
      <c r="H16" s="1498"/>
      <c r="I16" s="1281" t="s">
        <v>1099</v>
      </c>
      <c r="J16" s="1301"/>
      <c r="K16" s="1281"/>
    </row>
    <row r="17" spans="2:10" ht="15" customHeight="1">
      <c r="B17" s="1520"/>
      <c r="C17" s="1307" t="s">
        <v>1105</v>
      </c>
      <c r="D17" s="1308">
        <f>+D34</f>
        <v>226300</v>
      </c>
      <c r="E17" s="1510" t="s">
        <v>1106</v>
      </c>
      <c r="F17" s="1511"/>
      <c r="G17" s="1512"/>
      <c r="I17" s="1240">
        <v>4</v>
      </c>
      <c r="J17" s="1301"/>
    </row>
    <row r="18" spans="2:10" ht="15" customHeight="1" thickBot="1">
      <c r="B18" s="1521"/>
      <c r="C18" s="1309" t="s">
        <v>1107</v>
      </c>
      <c r="D18" s="1310">
        <f>+D17-D8</f>
        <v>-32000</v>
      </c>
      <c r="E18" s="1513" t="s">
        <v>1108</v>
      </c>
      <c r="F18" s="1514"/>
      <c r="G18" s="1515"/>
      <c r="I18" s="1281" t="s">
        <v>1109</v>
      </c>
    </row>
    <row r="19" spans="2:10" ht="15" customHeight="1" thickBot="1"/>
    <row r="20" spans="2:10" ht="15" customHeight="1" thickBot="1">
      <c r="B20" s="1311" t="s">
        <v>656</v>
      </c>
      <c r="C20" s="1312" t="s">
        <v>1071</v>
      </c>
      <c r="D20" s="1284" t="s">
        <v>1072</v>
      </c>
      <c r="E20" s="1502" t="s">
        <v>1073</v>
      </c>
      <c r="F20" s="1503"/>
      <c r="G20" s="1504"/>
      <c r="I20" s="1281"/>
    </row>
    <row r="21" spans="2:10" ht="15" customHeight="1" thickTop="1">
      <c r="B21" s="1313" t="s">
        <v>1110</v>
      </c>
      <c r="C21" s="1314"/>
      <c r="D21" s="1315">
        <v>2000000</v>
      </c>
      <c r="E21" s="1516" t="s">
        <v>1111</v>
      </c>
      <c r="F21" s="1517"/>
      <c r="G21" s="1518"/>
      <c r="I21" s="1281"/>
    </row>
    <row r="22" spans="2:10" ht="15" customHeight="1">
      <c r="B22" s="1316" t="s">
        <v>1112</v>
      </c>
      <c r="C22" s="1317"/>
      <c r="D22" s="1318">
        <v>0</v>
      </c>
      <c r="E22" s="1491" t="s">
        <v>1113</v>
      </c>
      <c r="F22" s="1486"/>
      <c r="G22" s="1487"/>
      <c r="I22" s="1281"/>
    </row>
    <row r="23" spans="2:10" ht="15" customHeight="1">
      <c r="B23" s="1316" t="s">
        <v>1114</v>
      </c>
      <c r="C23" s="1317"/>
      <c r="D23" s="1318">
        <v>2000000</v>
      </c>
      <c r="E23" s="1491" t="s">
        <v>1115</v>
      </c>
      <c r="F23" s="1486"/>
      <c r="G23" s="1487"/>
      <c r="I23" s="1281"/>
    </row>
    <row r="24" spans="2:10" ht="15" customHeight="1">
      <c r="B24" s="1319" t="s">
        <v>1116</v>
      </c>
      <c r="C24" s="1320"/>
      <c r="D24" s="1321">
        <v>2000000</v>
      </c>
      <c r="E24" s="1322" t="s">
        <v>1117</v>
      </c>
      <c r="F24" s="1320"/>
      <c r="G24" s="1323"/>
      <c r="I24" s="1324"/>
    </row>
    <row r="25" spans="2:10" ht="15" customHeight="1" thickBot="1">
      <c r="B25" s="1325" t="s">
        <v>1118</v>
      </c>
      <c r="C25" s="1326"/>
      <c r="D25" s="1327">
        <v>199999</v>
      </c>
      <c r="E25" s="1499" t="s">
        <v>1119</v>
      </c>
      <c r="F25" s="1500"/>
      <c r="G25" s="1501"/>
      <c r="I25" s="1281"/>
    </row>
    <row r="26" spans="2:10" ht="15" customHeight="1" thickBot="1">
      <c r="I26" s="1281"/>
    </row>
    <row r="27" spans="2:10" ht="15" customHeight="1" thickBot="1">
      <c r="B27" s="1311" t="s">
        <v>657</v>
      </c>
      <c r="C27" s="1312" t="s">
        <v>1071</v>
      </c>
      <c r="D27" s="1312" t="s">
        <v>1072</v>
      </c>
      <c r="E27" s="1502" t="s">
        <v>1073</v>
      </c>
      <c r="F27" s="1503"/>
      <c r="G27" s="1504"/>
      <c r="I27" s="1281"/>
    </row>
    <row r="28" spans="2:10" ht="15" customHeight="1" thickTop="1">
      <c r="B28" s="1313" t="s">
        <v>1120</v>
      </c>
      <c r="C28" s="1314"/>
      <c r="D28" s="1315">
        <v>2263000</v>
      </c>
      <c r="E28" s="1505" t="s">
        <v>1089</v>
      </c>
      <c r="F28" s="1506"/>
      <c r="G28" s="1507"/>
      <c r="I28" s="1281"/>
    </row>
    <row r="29" spans="2:10" ht="15" customHeight="1">
      <c r="B29" s="1316" t="s">
        <v>1121</v>
      </c>
      <c r="C29" s="1317"/>
      <c r="D29" s="1318">
        <v>0</v>
      </c>
      <c r="E29" s="1491" t="s">
        <v>1122</v>
      </c>
      <c r="F29" s="1486"/>
      <c r="G29" s="1487"/>
      <c r="I29" s="1281"/>
    </row>
    <row r="30" spans="2:10" ht="15" customHeight="1">
      <c r="B30" s="1316" t="s">
        <v>1092</v>
      </c>
      <c r="C30" s="1317"/>
      <c r="D30" s="1318">
        <f>SUM(D28:D29)</f>
        <v>2263000</v>
      </c>
      <c r="E30" s="1485" t="s">
        <v>1093</v>
      </c>
      <c r="F30" s="1508"/>
      <c r="G30" s="1509"/>
      <c r="I30" s="1281"/>
    </row>
    <row r="31" spans="2:10" ht="15" customHeight="1">
      <c r="B31" s="1316" t="s">
        <v>1123</v>
      </c>
      <c r="C31" s="1317"/>
      <c r="D31" s="1328">
        <v>1</v>
      </c>
      <c r="E31" s="1491"/>
      <c r="F31" s="1486"/>
      <c r="G31" s="1487"/>
      <c r="I31" s="1281"/>
    </row>
    <row r="32" spans="2:10" ht="15" customHeight="1">
      <c r="B32" s="1316" t="s">
        <v>1124</v>
      </c>
      <c r="C32" s="1317"/>
      <c r="D32" s="1318">
        <f>D30*D31</f>
        <v>2263000</v>
      </c>
      <c r="E32" s="1485" t="s">
        <v>1125</v>
      </c>
      <c r="F32" s="1486"/>
      <c r="G32" s="1487"/>
      <c r="I32" s="1281"/>
    </row>
    <row r="33" spans="2:9" ht="15" customHeight="1">
      <c r="B33" s="1316" t="s">
        <v>1126</v>
      </c>
      <c r="C33" s="1317"/>
      <c r="D33" s="1318">
        <f>D30-D32</f>
        <v>0</v>
      </c>
      <c r="E33" s="1329" t="s">
        <v>1127</v>
      </c>
      <c r="F33" s="1317"/>
      <c r="G33" s="1330"/>
      <c r="I33" s="1281"/>
    </row>
    <row r="34" spans="2:9" ht="15" customHeight="1" thickBot="1">
      <c r="B34" s="1331" t="s">
        <v>1128</v>
      </c>
      <c r="C34" s="1332"/>
      <c r="D34" s="1333">
        <f>D25+D39</f>
        <v>226300</v>
      </c>
      <c r="E34" s="1492" t="s">
        <v>1129</v>
      </c>
      <c r="F34" s="1493"/>
      <c r="G34" s="1494"/>
      <c r="I34" s="1281"/>
    </row>
    <row r="35" spans="2:9" ht="15" customHeight="1" thickBot="1">
      <c r="I35" s="1281"/>
    </row>
    <row r="36" spans="2:9" ht="15" customHeight="1">
      <c r="B36" s="1334" t="s">
        <v>1130</v>
      </c>
      <c r="C36" s="1335"/>
      <c r="D36" s="1336">
        <f>+D32-D24</f>
        <v>263000</v>
      </c>
      <c r="E36" s="1495" t="s">
        <v>1131</v>
      </c>
      <c r="F36" s="1496"/>
      <c r="G36" s="1497"/>
      <c r="H36" s="1498"/>
      <c r="I36" s="1281"/>
    </row>
    <row r="37" spans="2:9" ht="15" customHeight="1">
      <c r="B37" s="1337" t="s">
        <v>1132</v>
      </c>
      <c r="C37" s="1338"/>
      <c r="D37" s="1339">
        <f>D36*10%</f>
        <v>26300</v>
      </c>
      <c r="E37" s="1482" t="s">
        <v>1133</v>
      </c>
      <c r="F37" s="1483"/>
      <c r="G37" s="1484"/>
      <c r="H37" s="1498"/>
      <c r="I37" s="1281"/>
    </row>
    <row r="38" spans="2:9" ht="15" customHeight="1">
      <c r="B38" s="1337" t="s">
        <v>1134</v>
      </c>
      <c r="C38" s="1338"/>
      <c r="D38" s="1339">
        <f>D32*10%-(D25+D37)</f>
        <v>1</v>
      </c>
      <c r="E38" s="1482" t="s">
        <v>1135</v>
      </c>
      <c r="F38" s="1483"/>
      <c r="G38" s="1484"/>
      <c r="I38" s="1281"/>
    </row>
    <row r="39" spans="2:9" ht="15" customHeight="1">
      <c r="B39" s="1316" t="s">
        <v>1136</v>
      </c>
      <c r="C39" s="1317"/>
      <c r="D39" s="1318">
        <f>+D37+D38</f>
        <v>26301</v>
      </c>
      <c r="E39" s="1485" t="s">
        <v>1137</v>
      </c>
      <c r="F39" s="1486"/>
      <c r="G39" s="1487"/>
    </row>
    <row r="40" spans="2:9" ht="15" customHeight="1" thickBot="1">
      <c r="B40" s="1340" t="s">
        <v>1138</v>
      </c>
      <c r="C40" s="1341"/>
      <c r="D40" s="1342">
        <f>+D36+D39</f>
        <v>289301</v>
      </c>
      <c r="E40" s="1488" t="s">
        <v>1139</v>
      </c>
      <c r="F40" s="1489"/>
      <c r="G40" s="1490"/>
    </row>
    <row r="42" spans="2:9" ht="15" customHeight="1">
      <c r="B42" s="1343"/>
    </row>
    <row r="43" spans="2:9" ht="15" customHeight="1">
      <c r="C43" s="1343"/>
    </row>
    <row r="45" spans="2:9" ht="15" customHeight="1">
      <c r="C45" s="1301"/>
    </row>
  </sheetData>
  <mergeCells count="36">
    <mergeCell ref="E2:G2"/>
    <mergeCell ref="B3:B9"/>
    <mergeCell ref="E4:G4"/>
    <mergeCell ref="E5:G5"/>
    <mergeCell ref="E6:G6"/>
    <mergeCell ref="E7:G7"/>
    <mergeCell ref="E8:G8"/>
    <mergeCell ref="E9:G9"/>
    <mergeCell ref="E22:G22"/>
    <mergeCell ref="B10:B18"/>
    <mergeCell ref="E10:G10"/>
    <mergeCell ref="E11:G11"/>
    <mergeCell ref="E12:G12"/>
    <mergeCell ref="E13:G13"/>
    <mergeCell ref="E14:G14"/>
    <mergeCell ref="E15:G15"/>
    <mergeCell ref="H15:H16"/>
    <mergeCell ref="E17:G17"/>
    <mergeCell ref="E18:G18"/>
    <mergeCell ref="E20:G20"/>
    <mergeCell ref="E21:G21"/>
    <mergeCell ref="H36:H37"/>
    <mergeCell ref="E37:G37"/>
    <mergeCell ref="E23:G23"/>
    <mergeCell ref="E25:G25"/>
    <mergeCell ref="E27:G27"/>
    <mergeCell ref="E28:G28"/>
    <mergeCell ref="E29:G29"/>
    <mergeCell ref="E30:G30"/>
    <mergeCell ref="E38:G38"/>
    <mergeCell ref="E39:G39"/>
    <mergeCell ref="E40:G40"/>
    <mergeCell ref="E31:G31"/>
    <mergeCell ref="E32:G32"/>
    <mergeCell ref="E34:G34"/>
    <mergeCell ref="E36:G36"/>
  </mergeCells>
  <phoneticPr fontId="1"/>
  <pageMargins left="0.78740157480314965" right="0.78740157480314965" top="1.1811023622047245" bottom="0.78740157480314965" header="0.70866141732283472" footer="0.51181102362204722"/>
  <pageSetup paperSize="9" scale="76" orientation="landscape" useFirstPageNumber="1" r:id="rId1"/>
  <headerFooter alignWithMargins="0">
    <oddHeader>&amp;R&amp;14 LiteS規約WGコア　資料4 2021年12月09日</oddHeader>
    <oddFooter>&amp;C&amp;14&amp;P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7"/>
  <sheetViews>
    <sheetView view="pageBreakPreview" zoomScale="75" zoomScaleNormal="75" zoomScaleSheetLayoutView="75" workbookViewId="0">
      <selection activeCell="R47" sqref="R47"/>
    </sheetView>
  </sheetViews>
  <sheetFormatPr defaultColWidth="8.25" defaultRowHeight="15" customHeight="1"/>
  <cols>
    <col min="1" max="1" width="8.25" style="1240"/>
    <col min="2" max="2" width="6.625" style="1240" customWidth="1"/>
    <col min="3" max="3" width="37" style="1240" customWidth="1"/>
    <col min="4" max="4" width="9.5" style="1240" customWidth="1"/>
    <col min="5" max="7" width="16.875" style="1240" customWidth="1"/>
    <col min="8" max="8" width="12.625" style="1281" customWidth="1"/>
    <col min="9" max="9" width="8.25" style="1240"/>
    <col min="10" max="10" width="9.75" style="1240" bestFit="1" customWidth="1"/>
    <col min="11" max="16384" width="8.25" style="1240"/>
  </cols>
  <sheetData>
    <row r="1" spans="1:11" ht="18" thickBot="1">
      <c r="A1" s="1240" t="s">
        <v>1011</v>
      </c>
      <c r="B1" s="1239" t="s">
        <v>1140</v>
      </c>
    </row>
    <row r="2" spans="1:11" ht="15" customHeight="1" thickBot="1">
      <c r="B2" s="1282"/>
      <c r="C2" s="1283" t="s">
        <v>1071</v>
      </c>
      <c r="D2" s="1284" t="s">
        <v>1072</v>
      </c>
      <c r="E2" s="1502" t="s">
        <v>1073</v>
      </c>
      <c r="F2" s="1503"/>
      <c r="G2" s="1504"/>
      <c r="H2" s="1285"/>
      <c r="I2" s="1285" t="s">
        <v>1074</v>
      </c>
    </row>
    <row r="3" spans="1:11" ht="15" customHeight="1" thickTop="1">
      <c r="B3" s="1530" t="s">
        <v>1051</v>
      </c>
      <c r="C3" s="1286" t="s">
        <v>655</v>
      </c>
      <c r="D3" s="1287">
        <f>D5-D4</f>
        <v>2000000</v>
      </c>
      <c r="E3" s="1288" t="s">
        <v>1075</v>
      </c>
      <c r="F3" s="1289"/>
      <c r="G3" s="1290"/>
      <c r="I3" s="1281"/>
    </row>
    <row r="4" spans="1:11" ht="15" customHeight="1">
      <c r="B4" s="1531"/>
      <c r="C4" s="1291" t="s">
        <v>1076</v>
      </c>
      <c r="D4" s="1292">
        <v>583000</v>
      </c>
      <c r="E4" s="1533" t="s">
        <v>1077</v>
      </c>
      <c r="F4" s="1525"/>
      <c r="G4" s="1526"/>
      <c r="I4" s="1281"/>
    </row>
    <row r="5" spans="1:11" ht="15" customHeight="1">
      <c r="B5" s="1531"/>
      <c r="C5" s="1291" t="s">
        <v>1078</v>
      </c>
      <c r="D5" s="1292">
        <v>2583000</v>
      </c>
      <c r="E5" s="1524" t="s">
        <v>1079</v>
      </c>
      <c r="F5" s="1525"/>
      <c r="G5" s="1526"/>
      <c r="I5" s="1281">
        <v>1</v>
      </c>
    </row>
    <row r="6" spans="1:11" ht="15" customHeight="1">
      <c r="B6" s="1531"/>
      <c r="C6" s="1291" t="s">
        <v>1080</v>
      </c>
      <c r="D6" s="1292">
        <v>0</v>
      </c>
      <c r="E6" s="1533" t="s">
        <v>1081</v>
      </c>
      <c r="F6" s="1525"/>
      <c r="G6" s="1526"/>
      <c r="I6" s="1281">
        <v>2</v>
      </c>
    </row>
    <row r="7" spans="1:11" ht="15" customHeight="1">
      <c r="B7" s="1531"/>
      <c r="C7" s="1291" t="s">
        <v>1082</v>
      </c>
      <c r="D7" s="1292">
        <f>SUM(D5,D6)</f>
        <v>2583000</v>
      </c>
      <c r="E7" s="1524" t="s">
        <v>1083</v>
      </c>
      <c r="F7" s="1525"/>
      <c r="G7" s="1526"/>
      <c r="I7" s="1281">
        <v>3</v>
      </c>
    </row>
    <row r="8" spans="1:11" ht="15" customHeight="1">
      <c r="B8" s="1531"/>
      <c r="C8" s="1291" t="s">
        <v>1084</v>
      </c>
      <c r="D8" s="1292">
        <f>INT(D7*10%)</f>
        <v>258300</v>
      </c>
      <c r="E8" s="1533" t="s">
        <v>1085</v>
      </c>
      <c r="F8" s="1525"/>
      <c r="G8" s="1526"/>
      <c r="I8" s="1281">
        <v>4</v>
      </c>
    </row>
    <row r="9" spans="1:11" ht="15" customHeight="1" thickBot="1">
      <c r="B9" s="1532"/>
      <c r="C9" s="1293" t="s">
        <v>1086</v>
      </c>
      <c r="D9" s="1294">
        <f>D7+D8</f>
        <v>2841300</v>
      </c>
      <c r="E9" s="1534" t="s">
        <v>1087</v>
      </c>
      <c r="F9" s="1535"/>
      <c r="G9" s="1536"/>
      <c r="I9" s="1281">
        <v>5</v>
      </c>
    </row>
    <row r="10" spans="1:11" ht="15" customHeight="1">
      <c r="B10" s="1519" t="s">
        <v>1056</v>
      </c>
      <c r="C10" s="1295" t="s">
        <v>1088</v>
      </c>
      <c r="D10" s="1296">
        <v>2263000</v>
      </c>
      <c r="E10" s="1495" t="s">
        <v>1089</v>
      </c>
      <c r="F10" s="1496"/>
      <c r="G10" s="1497"/>
      <c r="I10" s="1281">
        <v>1</v>
      </c>
    </row>
    <row r="11" spans="1:11" ht="15" customHeight="1">
      <c r="B11" s="1520"/>
      <c r="C11" s="1297" t="s">
        <v>1090</v>
      </c>
      <c r="D11" s="1298">
        <v>0</v>
      </c>
      <c r="E11" s="1491" t="s">
        <v>1091</v>
      </c>
      <c r="F11" s="1486"/>
      <c r="G11" s="1487"/>
      <c r="I11" s="1281">
        <v>2</v>
      </c>
    </row>
    <row r="12" spans="1:11" ht="15" customHeight="1">
      <c r="B12" s="1520"/>
      <c r="C12" s="1297" t="s">
        <v>1092</v>
      </c>
      <c r="D12" s="1298">
        <f>SUM(D10:D11)</f>
        <v>2263000</v>
      </c>
      <c r="E12" s="1485" t="s">
        <v>1093</v>
      </c>
      <c r="F12" s="1508"/>
      <c r="G12" s="1509"/>
      <c r="I12" s="1281">
        <v>3</v>
      </c>
    </row>
    <row r="13" spans="1:11" ht="15" customHeight="1">
      <c r="B13" s="1520"/>
      <c r="C13" s="1291" t="s">
        <v>1094</v>
      </c>
      <c r="D13" s="1292">
        <f>D32</f>
        <v>2263000</v>
      </c>
      <c r="E13" s="1510" t="s">
        <v>1095</v>
      </c>
      <c r="F13" s="1522"/>
      <c r="G13" s="1523"/>
      <c r="I13" s="1281" t="s">
        <v>1096</v>
      </c>
    </row>
    <row r="14" spans="1:11" ht="15" customHeight="1">
      <c r="B14" s="1520"/>
      <c r="C14" s="1291" t="s">
        <v>1097</v>
      </c>
      <c r="D14" s="1292">
        <f>D13-D7</f>
        <v>-320000</v>
      </c>
      <c r="E14" s="1524" t="s">
        <v>1098</v>
      </c>
      <c r="F14" s="1525"/>
      <c r="G14" s="1526"/>
      <c r="I14" s="1281" t="s">
        <v>1099</v>
      </c>
    </row>
    <row r="15" spans="1:11" ht="15" customHeight="1">
      <c r="B15" s="1520"/>
      <c r="C15" s="1299" t="s">
        <v>1100</v>
      </c>
      <c r="D15" s="1300">
        <f>D13+D17</f>
        <v>2489300</v>
      </c>
      <c r="E15" s="1527" t="s">
        <v>1101</v>
      </c>
      <c r="F15" s="1528"/>
      <c r="G15" s="1529"/>
      <c r="H15" s="1498" t="s">
        <v>1102</v>
      </c>
      <c r="I15" s="1281">
        <v>5</v>
      </c>
      <c r="J15" s="1301"/>
    </row>
    <row r="16" spans="1:11" ht="15" customHeight="1">
      <c r="B16" s="1520"/>
      <c r="C16" s="1302" t="s">
        <v>1103</v>
      </c>
      <c r="D16" s="1303">
        <f>+D15-D9</f>
        <v>-352000</v>
      </c>
      <c r="E16" s="1304" t="s">
        <v>1104</v>
      </c>
      <c r="F16" s="1305"/>
      <c r="G16" s="1306"/>
      <c r="H16" s="1498"/>
      <c r="I16" s="1281" t="s">
        <v>1099</v>
      </c>
      <c r="J16" s="1301"/>
      <c r="K16" s="1281"/>
    </row>
    <row r="17" spans="2:10" ht="15" customHeight="1">
      <c r="B17" s="1520"/>
      <c r="C17" s="1307" t="s">
        <v>1105</v>
      </c>
      <c r="D17" s="1308">
        <f>+D34</f>
        <v>226300</v>
      </c>
      <c r="E17" s="1510" t="s">
        <v>1106</v>
      </c>
      <c r="F17" s="1511"/>
      <c r="G17" s="1512"/>
      <c r="I17" s="1240">
        <v>4</v>
      </c>
      <c r="J17" s="1301"/>
    </row>
    <row r="18" spans="2:10" ht="15" customHeight="1" thickBot="1">
      <c r="B18" s="1521"/>
      <c r="C18" s="1309" t="s">
        <v>1107</v>
      </c>
      <c r="D18" s="1310">
        <f>+D17-D8</f>
        <v>-32000</v>
      </c>
      <c r="E18" s="1513" t="s">
        <v>1108</v>
      </c>
      <c r="F18" s="1514"/>
      <c r="G18" s="1515"/>
      <c r="I18" s="1281" t="s">
        <v>1109</v>
      </c>
    </row>
    <row r="19" spans="2:10" ht="15" customHeight="1" thickBot="1"/>
    <row r="20" spans="2:10" ht="15" customHeight="1" thickBot="1">
      <c r="B20" s="1311" t="s">
        <v>656</v>
      </c>
      <c r="C20" s="1312" t="s">
        <v>1071</v>
      </c>
      <c r="D20" s="1284" t="s">
        <v>1072</v>
      </c>
      <c r="E20" s="1502" t="s">
        <v>1073</v>
      </c>
      <c r="F20" s="1503"/>
      <c r="G20" s="1504"/>
      <c r="I20" s="1281"/>
    </row>
    <row r="21" spans="2:10" ht="15" customHeight="1" thickTop="1">
      <c r="B21" s="1313" t="s">
        <v>1110</v>
      </c>
      <c r="C21" s="1314"/>
      <c r="D21" s="1315">
        <v>2000000</v>
      </c>
      <c r="E21" s="1516" t="s">
        <v>1111</v>
      </c>
      <c r="F21" s="1517"/>
      <c r="G21" s="1518"/>
      <c r="I21" s="1281"/>
    </row>
    <row r="22" spans="2:10" ht="15" customHeight="1">
      <c r="B22" s="1316" t="s">
        <v>1112</v>
      </c>
      <c r="C22" s="1317"/>
      <c r="D22" s="1318">
        <v>0</v>
      </c>
      <c r="E22" s="1491" t="s">
        <v>1113</v>
      </c>
      <c r="F22" s="1486"/>
      <c r="G22" s="1487"/>
      <c r="I22" s="1281"/>
    </row>
    <row r="23" spans="2:10" ht="15" customHeight="1">
      <c r="B23" s="1316" t="s">
        <v>1114</v>
      </c>
      <c r="C23" s="1317"/>
      <c r="D23" s="1318">
        <v>2000000</v>
      </c>
      <c r="E23" s="1491" t="s">
        <v>1115</v>
      </c>
      <c r="F23" s="1486"/>
      <c r="G23" s="1487"/>
      <c r="I23" s="1281"/>
    </row>
    <row r="24" spans="2:10" ht="15" customHeight="1">
      <c r="B24" s="1319" t="s">
        <v>1141</v>
      </c>
      <c r="C24" s="1320"/>
      <c r="D24" s="1321">
        <v>2000000</v>
      </c>
      <c r="E24" s="1322" t="s">
        <v>1142</v>
      </c>
      <c r="F24" s="1320"/>
      <c r="G24" s="1323"/>
      <c r="I24" s="1281"/>
    </row>
    <row r="25" spans="2:10" ht="15" customHeight="1" thickBot="1">
      <c r="B25" s="1325" t="s">
        <v>1118</v>
      </c>
      <c r="C25" s="1326"/>
      <c r="D25" s="1327">
        <v>199999</v>
      </c>
      <c r="E25" s="1499" t="s">
        <v>1119</v>
      </c>
      <c r="F25" s="1500"/>
      <c r="G25" s="1501"/>
      <c r="I25" s="1281"/>
    </row>
    <row r="26" spans="2:10" ht="15" customHeight="1" thickBot="1">
      <c r="I26" s="1281"/>
    </row>
    <row r="27" spans="2:10" ht="15" customHeight="1" thickBot="1">
      <c r="B27" s="1311" t="s">
        <v>657</v>
      </c>
      <c r="C27" s="1312" t="s">
        <v>1071</v>
      </c>
      <c r="D27" s="1312" t="s">
        <v>1072</v>
      </c>
      <c r="E27" s="1502" t="s">
        <v>1073</v>
      </c>
      <c r="F27" s="1503"/>
      <c r="G27" s="1504"/>
      <c r="I27" s="1281"/>
    </row>
    <row r="28" spans="2:10" ht="15" customHeight="1" thickTop="1">
      <c r="B28" s="1313" t="s">
        <v>1120</v>
      </c>
      <c r="C28" s="1314"/>
      <c r="D28" s="1315">
        <v>2263000</v>
      </c>
      <c r="E28" s="1505" t="s">
        <v>1089</v>
      </c>
      <c r="F28" s="1506"/>
      <c r="G28" s="1507"/>
      <c r="I28" s="1281"/>
    </row>
    <row r="29" spans="2:10" ht="15" customHeight="1">
      <c r="B29" s="1316" t="s">
        <v>1121</v>
      </c>
      <c r="C29" s="1317"/>
      <c r="D29" s="1318">
        <v>0</v>
      </c>
      <c r="E29" s="1491" t="s">
        <v>1122</v>
      </c>
      <c r="F29" s="1486"/>
      <c r="G29" s="1487"/>
      <c r="I29" s="1281"/>
    </row>
    <row r="30" spans="2:10" ht="15" customHeight="1">
      <c r="B30" s="1316" t="s">
        <v>1092</v>
      </c>
      <c r="C30" s="1317"/>
      <c r="D30" s="1318">
        <f>SUM(D28:D29)</f>
        <v>2263000</v>
      </c>
      <c r="E30" s="1485" t="s">
        <v>1093</v>
      </c>
      <c r="F30" s="1508"/>
      <c r="G30" s="1509"/>
      <c r="I30" s="1281"/>
    </row>
    <row r="31" spans="2:10" ht="15" customHeight="1">
      <c r="B31" s="1316" t="s">
        <v>1123</v>
      </c>
      <c r="C31" s="1317"/>
      <c r="D31" s="1328">
        <v>1</v>
      </c>
      <c r="E31" s="1491"/>
      <c r="F31" s="1486"/>
      <c r="G31" s="1487"/>
      <c r="I31" s="1281"/>
    </row>
    <row r="32" spans="2:10" ht="15" customHeight="1">
      <c r="B32" s="1316" t="s">
        <v>1124</v>
      </c>
      <c r="C32" s="1317"/>
      <c r="D32" s="1318">
        <f>D30*D31</f>
        <v>2263000</v>
      </c>
      <c r="E32" s="1485" t="s">
        <v>1125</v>
      </c>
      <c r="F32" s="1486"/>
      <c r="G32" s="1487"/>
      <c r="I32" s="1281"/>
    </row>
    <row r="33" spans="2:9" ht="15" customHeight="1">
      <c r="B33" s="1316" t="s">
        <v>1126</v>
      </c>
      <c r="C33" s="1317"/>
      <c r="D33" s="1318">
        <f>D30-D32</f>
        <v>0</v>
      </c>
      <c r="E33" s="1329" t="s">
        <v>1127</v>
      </c>
      <c r="F33" s="1317"/>
      <c r="G33" s="1330"/>
      <c r="I33" s="1281"/>
    </row>
    <row r="34" spans="2:9" ht="15" customHeight="1" thickBot="1">
      <c r="B34" s="1331" t="s">
        <v>1128</v>
      </c>
      <c r="C34" s="1332"/>
      <c r="D34" s="1333">
        <f>D25+D41</f>
        <v>226300</v>
      </c>
      <c r="E34" s="1492" t="s">
        <v>1129</v>
      </c>
      <c r="F34" s="1493"/>
      <c r="G34" s="1494"/>
      <c r="I34" s="1281"/>
    </row>
    <row r="35" spans="2:9" ht="15" customHeight="1" thickBot="1">
      <c r="I35" s="1281"/>
    </row>
    <row r="36" spans="2:9" ht="15" customHeight="1">
      <c r="B36" s="1334" t="s">
        <v>1143</v>
      </c>
      <c r="C36" s="1335"/>
      <c r="D36" s="1336">
        <f>D32-D24</f>
        <v>263000</v>
      </c>
      <c r="E36" s="1540" t="s">
        <v>1144</v>
      </c>
      <c r="F36" s="1541"/>
      <c r="G36" s="1542"/>
    </row>
    <row r="37" spans="2:9" ht="15" customHeight="1">
      <c r="B37" s="1316" t="s">
        <v>1145</v>
      </c>
      <c r="C37" s="1317"/>
      <c r="D37" s="1318">
        <v>0</v>
      </c>
      <c r="E37" s="1491" t="s">
        <v>1146</v>
      </c>
      <c r="F37" s="1486"/>
      <c r="G37" s="1487"/>
    </row>
    <row r="38" spans="2:9" ht="15" customHeight="1">
      <c r="B38" s="1313" t="s">
        <v>1147</v>
      </c>
      <c r="C38" s="1314"/>
      <c r="D38" s="1315">
        <f>+D32-D24</f>
        <v>263000</v>
      </c>
      <c r="E38" s="1543" t="s">
        <v>1148</v>
      </c>
      <c r="F38" s="1544"/>
      <c r="G38" s="1545"/>
      <c r="I38" s="1281"/>
    </row>
    <row r="39" spans="2:9" ht="15" customHeight="1">
      <c r="B39" s="1337" t="s">
        <v>1132</v>
      </c>
      <c r="C39" s="1338"/>
      <c r="D39" s="1339">
        <f>D38*10%</f>
        <v>26300</v>
      </c>
      <c r="E39" s="1482" t="s">
        <v>1133</v>
      </c>
      <c r="F39" s="1483"/>
      <c r="G39" s="1484"/>
      <c r="I39" s="1281"/>
    </row>
    <row r="40" spans="2:9" ht="15" customHeight="1">
      <c r="B40" s="1337" t="s">
        <v>1134</v>
      </c>
      <c r="C40" s="1338"/>
      <c r="D40" s="1339">
        <f>D32*10%-(D25+D39)</f>
        <v>1</v>
      </c>
      <c r="E40" s="1482" t="s">
        <v>1135</v>
      </c>
      <c r="F40" s="1483"/>
      <c r="G40" s="1484"/>
      <c r="I40" s="1281"/>
    </row>
    <row r="41" spans="2:9" ht="15" customHeight="1">
      <c r="B41" s="1316" t="s">
        <v>1136</v>
      </c>
      <c r="C41" s="1317"/>
      <c r="D41" s="1318">
        <f>+D39+D40</f>
        <v>26301</v>
      </c>
      <c r="E41" s="1537" t="s">
        <v>1137</v>
      </c>
      <c r="F41" s="1538"/>
      <c r="G41" s="1539"/>
    </row>
    <row r="42" spans="2:9" ht="15" customHeight="1" thickBot="1">
      <c r="B42" s="1340" t="s">
        <v>1138</v>
      </c>
      <c r="C42" s="1341"/>
      <c r="D42" s="1342">
        <f>+D38+D41</f>
        <v>289301</v>
      </c>
      <c r="E42" s="1488" t="s">
        <v>1139</v>
      </c>
      <c r="F42" s="1489"/>
      <c r="G42" s="1490"/>
    </row>
    <row r="44" spans="2:9" ht="15" customHeight="1">
      <c r="B44" s="1343"/>
    </row>
    <row r="45" spans="2:9" ht="15" customHeight="1">
      <c r="C45" s="1343"/>
    </row>
    <row r="47" spans="2:9" ht="15" customHeight="1">
      <c r="C47" s="1301"/>
    </row>
  </sheetData>
  <mergeCells count="37">
    <mergeCell ref="E2:G2"/>
    <mergeCell ref="B3:B9"/>
    <mergeCell ref="E4:G4"/>
    <mergeCell ref="E5:G5"/>
    <mergeCell ref="E6:G6"/>
    <mergeCell ref="E7:G7"/>
    <mergeCell ref="E8:G8"/>
    <mergeCell ref="E9:G9"/>
    <mergeCell ref="B10:B18"/>
    <mergeCell ref="E10:G10"/>
    <mergeCell ref="E11:G11"/>
    <mergeCell ref="E12:G12"/>
    <mergeCell ref="E13:G13"/>
    <mergeCell ref="E14:G14"/>
    <mergeCell ref="E15:G15"/>
    <mergeCell ref="E30:G30"/>
    <mergeCell ref="H15:H16"/>
    <mergeCell ref="E17:G17"/>
    <mergeCell ref="E18:G18"/>
    <mergeCell ref="E20:G20"/>
    <mergeCell ref="E21:G21"/>
    <mergeCell ref="E22:G22"/>
    <mergeCell ref="E23:G23"/>
    <mergeCell ref="E25:G25"/>
    <mergeCell ref="E27:G27"/>
    <mergeCell ref="E28:G28"/>
    <mergeCell ref="E29:G29"/>
    <mergeCell ref="E39:G39"/>
    <mergeCell ref="E40:G40"/>
    <mergeCell ref="E41:G41"/>
    <mergeCell ref="E42:G42"/>
    <mergeCell ref="E31:G31"/>
    <mergeCell ref="E32:G32"/>
    <mergeCell ref="E34:G34"/>
    <mergeCell ref="E36:G36"/>
    <mergeCell ref="E37:G37"/>
    <mergeCell ref="E38:G38"/>
  </mergeCells>
  <phoneticPr fontId="1"/>
  <pageMargins left="0.78740157480314965" right="0.78740157480314965" top="1.1811023622047245" bottom="0.78740157480314965" header="0.70866141732283472" footer="0.51181102362204722"/>
  <pageSetup paperSize="9" scale="73" orientation="landscape" useFirstPageNumber="1" r:id="rId1"/>
  <headerFooter alignWithMargins="0">
    <oddHeader>&amp;R&amp;14 LiteS規約WGコア　資料4 2021年12月09日</oddHeader>
    <oddFooter>&amp;C&amp;14&amp;P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41"/>
  <sheetViews>
    <sheetView view="pageBreakPreview" zoomScale="75" zoomScaleNormal="75" zoomScaleSheetLayoutView="75" workbookViewId="0">
      <selection activeCell="M16" sqref="M16"/>
    </sheetView>
  </sheetViews>
  <sheetFormatPr defaultColWidth="8.25" defaultRowHeight="15" customHeight="1"/>
  <cols>
    <col min="1" max="1" width="8.25" style="1240"/>
    <col min="2" max="2" width="6.625" style="1240" customWidth="1"/>
    <col min="3" max="3" width="37" style="1240" customWidth="1"/>
    <col min="4" max="4" width="10.75" style="1240" bestFit="1" customWidth="1"/>
    <col min="5" max="7" width="18.125" style="1240" customWidth="1"/>
    <col min="8" max="8" width="12.375" style="1240" customWidth="1"/>
    <col min="9" max="10" width="8.25" style="1240"/>
    <col min="11" max="11" width="9.75" style="1240" bestFit="1" customWidth="1"/>
    <col min="12" max="16384" width="8.25" style="1240"/>
  </cols>
  <sheetData>
    <row r="1" spans="2:10" ht="18" thickBot="1">
      <c r="B1" s="1239" t="s">
        <v>1149</v>
      </c>
    </row>
    <row r="2" spans="2:10" ht="15" customHeight="1" thickBot="1">
      <c r="B2" s="1282"/>
      <c r="C2" s="1283" t="s">
        <v>1071</v>
      </c>
      <c r="D2" s="1284" t="s">
        <v>1072</v>
      </c>
      <c r="E2" s="1502" t="s">
        <v>1073</v>
      </c>
      <c r="F2" s="1503"/>
      <c r="G2" s="1504"/>
    </row>
    <row r="3" spans="2:10" ht="15" customHeight="1" thickTop="1">
      <c r="B3" s="1530" t="s">
        <v>1051</v>
      </c>
      <c r="C3" s="1286" t="s">
        <v>655</v>
      </c>
      <c r="D3" s="1344">
        <f>D5-D4</f>
        <v>2000000</v>
      </c>
      <c r="E3" s="1288" t="s">
        <v>1075</v>
      </c>
      <c r="F3" s="1289"/>
      <c r="G3" s="1290"/>
    </row>
    <row r="4" spans="2:10" ht="15" customHeight="1">
      <c r="B4" s="1531"/>
      <c r="C4" s="1291" t="s">
        <v>1076</v>
      </c>
      <c r="D4" s="1292">
        <v>583000</v>
      </c>
      <c r="E4" s="1533" t="s">
        <v>1077</v>
      </c>
      <c r="F4" s="1525"/>
      <c r="G4" s="1526"/>
    </row>
    <row r="5" spans="2:10" ht="15" customHeight="1">
      <c r="B5" s="1531"/>
      <c r="C5" s="1291" t="s">
        <v>1078</v>
      </c>
      <c r="D5" s="1292">
        <v>2583000</v>
      </c>
      <c r="E5" s="1524" t="s">
        <v>1079</v>
      </c>
      <c r="F5" s="1525"/>
      <c r="G5" s="1526"/>
    </row>
    <row r="6" spans="2:10" ht="15" customHeight="1">
      <c r="B6" s="1531"/>
      <c r="C6" s="1291" t="s">
        <v>1080</v>
      </c>
      <c r="D6" s="1292">
        <v>0</v>
      </c>
      <c r="E6" s="1533" t="s">
        <v>1081</v>
      </c>
      <c r="F6" s="1525"/>
      <c r="G6" s="1526"/>
    </row>
    <row r="7" spans="2:10" ht="15" customHeight="1">
      <c r="B7" s="1531"/>
      <c r="C7" s="1291" t="s">
        <v>1082</v>
      </c>
      <c r="D7" s="1292">
        <f>+D5+D6</f>
        <v>2583000</v>
      </c>
      <c r="E7" s="1524" t="s">
        <v>1083</v>
      </c>
      <c r="F7" s="1525"/>
      <c r="G7" s="1526"/>
    </row>
    <row r="8" spans="2:10" ht="15" customHeight="1">
      <c r="B8" s="1531"/>
      <c r="C8" s="1291" t="s">
        <v>1084</v>
      </c>
      <c r="D8" s="1292">
        <f>INT(D7*10%)</f>
        <v>258300</v>
      </c>
      <c r="E8" s="1533" t="s">
        <v>1085</v>
      </c>
      <c r="F8" s="1525"/>
      <c r="G8" s="1526"/>
    </row>
    <row r="9" spans="2:10" ht="15" customHeight="1" thickBot="1">
      <c r="B9" s="1532"/>
      <c r="C9" s="1293" t="s">
        <v>1086</v>
      </c>
      <c r="D9" s="1294">
        <f>D7+D8</f>
        <v>2841300</v>
      </c>
      <c r="E9" s="1534" t="s">
        <v>1087</v>
      </c>
      <c r="F9" s="1535"/>
      <c r="G9" s="1536"/>
    </row>
    <row r="10" spans="2:10" ht="15" customHeight="1">
      <c r="B10" s="1520" t="s">
        <v>1056</v>
      </c>
      <c r="C10" s="1295" t="s">
        <v>1088</v>
      </c>
      <c r="D10" s="1296">
        <v>2263000</v>
      </c>
      <c r="E10" s="1505" t="s">
        <v>1089</v>
      </c>
      <c r="F10" s="1506"/>
      <c r="G10" s="1507"/>
    </row>
    <row r="11" spans="2:10" ht="15" customHeight="1">
      <c r="B11" s="1520"/>
      <c r="C11" s="1297" t="s">
        <v>1090</v>
      </c>
      <c r="D11" s="1298">
        <v>0</v>
      </c>
      <c r="E11" s="1491" t="s">
        <v>1091</v>
      </c>
      <c r="F11" s="1486"/>
      <c r="G11" s="1487"/>
    </row>
    <row r="12" spans="2:10" ht="15" customHeight="1">
      <c r="B12" s="1520"/>
      <c r="C12" s="1297" t="s">
        <v>1092</v>
      </c>
      <c r="D12" s="1298">
        <f>+D10+D11</f>
        <v>2263000</v>
      </c>
      <c r="E12" s="1485" t="s">
        <v>1093</v>
      </c>
      <c r="F12" s="1508"/>
      <c r="G12" s="1509"/>
    </row>
    <row r="13" spans="2:10" ht="15" customHeight="1">
      <c r="B13" s="1520"/>
      <c r="C13" s="1345" t="s">
        <v>1094</v>
      </c>
      <c r="D13" s="1346">
        <f>+D32</f>
        <v>2263000</v>
      </c>
      <c r="E13" s="1558" t="s">
        <v>1095</v>
      </c>
      <c r="F13" s="1559"/>
      <c r="G13" s="1560"/>
      <c r="H13" s="1498" t="s">
        <v>1150</v>
      </c>
    </row>
    <row r="14" spans="2:10" ht="15" customHeight="1">
      <c r="B14" s="1520"/>
      <c r="C14" s="1345" t="s">
        <v>1097</v>
      </c>
      <c r="D14" s="1346">
        <f>+D13-D7</f>
        <v>-320000</v>
      </c>
      <c r="E14" s="1558" t="s">
        <v>1098</v>
      </c>
      <c r="F14" s="1559"/>
      <c r="G14" s="1560"/>
      <c r="H14" s="1498"/>
      <c r="I14" s="1347"/>
      <c r="J14" s="1347"/>
    </row>
    <row r="15" spans="2:10" ht="15" customHeight="1">
      <c r="B15" s="1520"/>
      <c r="C15" s="1348" t="s">
        <v>1100</v>
      </c>
      <c r="D15" s="1349">
        <f>+D35</f>
        <v>2489300</v>
      </c>
      <c r="E15" s="1561" t="s">
        <v>1151</v>
      </c>
      <c r="F15" s="1562"/>
      <c r="G15" s="1563"/>
      <c r="I15" s="1347"/>
      <c r="J15" s="1347"/>
    </row>
    <row r="16" spans="2:10" ht="15" customHeight="1">
      <c r="B16" s="1520"/>
      <c r="C16" s="1348" t="s">
        <v>1152</v>
      </c>
      <c r="D16" s="1349">
        <f>+D15-D9</f>
        <v>-352000</v>
      </c>
      <c r="E16" s="1561" t="s">
        <v>1104</v>
      </c>
      <c r="F16" s="1562"/>
      <c r="G16" s="1563"/>
      <c r="I16" s="1347"/>
      <c r="J16" s="1347"/>
    </row>
    <row r="17" spans="2:11" ht="15" customHeight="1">
      <c r="B17" s="1520"/>
      <c r="C17" s="1350" t="s">
        <v>1105</v>
      </c>
      <c r="D17" s="1351">
        <f>+D34</f>
        <v>226300</v>
      </c>
      <c r="E17" s="1564" t="s">
        <v>1153</v>
      </c>
      <c r="F17" s="1565"/>
      <c r="G17" s="1566"/>
      <c r="K17" s="1301"/>
    </row>
    <row r="18" spans="2:11" ht="15" customHeight="1" thickBot="1">
      <c r="B18" s="1521"/>
      <c r="C18" s="1309" t="s">
        <v>1107</v>
      </c>
      <c r="D18" s="1310">
        <f>+D17-D8</f>
        <v>-32000</v>
      </c>
      <c r="E18" s="1513" t="s">
        <v>1108</v>
      </c>
      <c r="F18" s="1514"/>
      <c r="G18" s="1515"/>
    </row>
    <row r="19" spans="2:11" ht="15" customHeight="1" thickBot="1"/>
    <row r="20" spans="2:11" ht="15" customHeight="1" thickBot="1">
      <c r="B20" s="1311" t="s">
        <v>656</v>
      </c>
      <c r="C20" s="1312" t="s">
        <v>1071</v>
      </c>
      <c r="D20" s="1284" t="s">
        <v>1072</v>
      </c>
      <c r="E20" s="1502" t="s">
        <v>1073</v>
      </c>
      <c r="F20" s="1503"/>
      <c r="G20" s="1504"/>
    </row>
    <row r="21" spans="2:11" ht="15" customHeight="1" thickTop="1">
      <c r="B21" s="1313" t="s">
        <v>1110</v>
      </c>
      <c r="C21" s="1314"/>
      <c r="D21" s="1315">
        <v>1999999</v>
      </c>
      <c r="E21" s="1505" t="s">
        <v>1111</v>
      </c>
      <c r="F21" s="1506"/>
      <c r="G21" s="1507"/>
    </row>
    <row r="22" spans="2:11" ht="15" customHeight="1">
      <c r="B22" s="1316" t="s">
        <v>1112</v>
      </c>
      <c r="C22" s="1317"/>
      <c r="D22" s="1318">
        <v>0</v>
      </c>
      <c r="E22" s="1491" t="s">
        <v>1113</v>
      </c>
      <c r="F22" s="1486"/>
      <c r="G22" s="1487"/>
    </row>
    <row r="23" spans="2:11" ht="15" customHeight="1">
      <c r="B23" s="1316" t="s">
        <v>1114</v>
      </c>
      <c r="C23" s="1317"/>
      <c r="D23" s="1318">
        <v>1999999</v>
      </c>
      <c r="E23" s="1491" t="s">
        <v>1115</v>
      </c>
      <c r="F23" s="1486"/>
      <c r="G23" s="1487"/>
    </row>
    <row r="24" spans="2:11" ht="15" customHeight="1">
      <c r="B24" s="1316" t="s">
        <v>1154</v>
      </c>
      <c r="C24" s="1317"/>
      <c r="D24" s="1318">
        <v>2199998</v>
      </c>
      <c r="E24" s="1491" t="s">
        <v>1155</v>
      </c>
      <c r="F24" s="1486"/>
      <c r="G24" s="1487"/>
    </row>
    <row r="25" spans="2:11" ht="15" customHeight="1" thickBot="1">
      <c r="B25" s="1331" t="s">
        <v>1156</v>
      </c>
      <c r="C25" s="1332"/>
      <c r="D25" s="1333">
        <v>199999</v>
      </c>
      <c r="E25" s="1555" t="s">
        <v>1157</v>
      </c>
      <c r="F25" s="1556"/>
      <c r="G25" s="1557"/>
    </row>
    <row r="26" spans="2:11" ht="15" customHeight="1" thickBot="1"/>
    <row r="27" spans="2:11" ht="15" customHeight="1" thickBot="1">
      <c r="B27" s="1311" t="s">
        <v>657</v>
      </c>
      <c r="C27" s="1312" t="s">
        <v>1071</v>
      </c>
      <c r="D27" s="1312" t="s">
        <v>1072</v>
      </c>
      <c r="E27" s="1502" t="s">
        <v>1073</v>
      </c>
      <c r="F27" s="1503"/>
      <c r="G27" s="1504"/>
    </row>
    <row r="28" spans="2:11" ht="15" customHeight="1" thickTop="1">
      <c r="B28" s="1313" t="s">
        <v>1120</v>
      </c>
      <c r="C28" s="1314"/>
      <c r="D28" s="1315">
        <v>2263000</v>
      </c>
      <c r="E28" s="1505" t="s">
        <v>1089</v>
      </c>
      <c r="F28" s="1506"/>
      <c r="G28" s="1507"/>
    </row>
    <row r="29" spans="2:11" ht="15" customHeight="1">
      <c r="B29" s="1316" t="s">
        <v>1121</v>
      </c>
      <c r="C29" s="1317"/>
      <c r="D29" s="1318">
        <v>0</v>
      </c>
      <c r="E29" s="1491" t="s">
        <v>1122</v>
      </c>
      <c r="F29" s="1486"/>
      <c r="G29" s="1487"/>
    </row>
    <row r="30" spans="2:11" ht="15" customHeight="1">
      <c r="B30" s="1316" t="s">
        <v>1158</v>
      </c>
      <c r="C30" s="1317"/>
      <c r="D30" s="1318">
        <f>+D28+D29</f>
        <v>2263000</v>
      </c>
      <c r="E30" s="1485" t="s">
        <v>1093</v>
      </c>
      <c r="F30" s="1508"/>
      <c r="G30" s="1509"/>
    </row>
    <row r="31" spans="2:11" ht="15" customHeight="1">
      <c r="B31" s="1316" t="s">
        <v>1123</v>
      </c>
      <c r="C31" s="1317"/>
      <c r="D31" s="1328">
        <v>1</v>
      </c>
      <c r="E31" s="1491"/>
      <c r="F31" s="1486"/>
      <c r="G31" s="1487"/>
    </row>
    <row r="32" spans="2:11" ht="15" customHeight="1">
      <c r="B32" s="1316" t="s">
        <v>1159</v>
      </c>
      <c r="C32" s="1317"/>
      <c r="D32" s="1318">
        <f>D30*D31</f>
        <v>2263000</v>
      </c>
      <c r="E32" s="1485" t="s">
        <v>1160</v>
      </c>
      <c r="F32" s="1486"/>
      <c r="G32" s="1487"/>
    </row>
    <row r="33" spans="2:7" ht="15" customHeight="1">
      <c r="B33" s="1316" t="s">
        <v>1126</v>
      </c>
      <c r="C33" s="1317"/>
      <c r="D33" s="1318">
        <f>+D30-D32</f>
        <v>0</v>
      </c>
      <c r="E33" s="1548" t="s">
        <v>1127</v>
      </c>
      <c r="F33" s="1549"/>
      <c r="G33" s="1550"/>
    </row>
    <row r="34" spans="2:7" ht="15" customHeight="1">
      <c r="B34" s="1337" t="s">
        <v>1161</v>
      </c>
      <c r="C34" s="1317"/>
      <c r="D34" s="1318">
        <f>D32*10%</f>
        <v>226300</v>
      </c>
      <c r="E34" s="1491" t="s">
        <v>1162</v>
      </c>
      <c r="F34" s="1486"/>
      <c r="G34" s="1487"/>
    </row>
    <row r="35" spans="2:7" ht="15" customHeight="1" thickBot="1">
      <c r="B35" s="1352" t="s">
        <v>1163</v>
      </c>
      <c r="C35" s="1332"/>
      <c r="D35" s="1353">
        <f>+D32+D34</f>
        <v>2489300</v>
      </c>
      <c r="E35" s="1551" t="s">
        <v>1164</v>
      </c>
      <c r="F35" s="1552"/>
      <c r="G35" s="1553"/>
    </row>
    <row r="36" spans="2:7" ht="15" customHeight="1" thickBot="1">
      <c r="E36" s="1554"/>
      <c r="F36" s="1554"/>
      <c r="G36" s="1554"/>
    </row>
    <row r="37" spans="2:7" ht="15" customHeight="1">
      <c r="B37" s="1354" t="s">
        <v>1138</v>
      </c>
      <c r="C37" s="1355"/>
      <c r="D37" s="1356">
        <f>+D35-D24</f>
        <v>289302</v>
      </c>
      <c r="E37" s="1540" t="s">
        <v>1165</v>
      </c>
      <c r="F37" s="1541"/>
      <c r="G37" s="1542"/>
    </row>
    <row r="38" spans="2:7" ht="15" customHeight="1">
      <c r="B38" s="1357" t="s">
        <v>1166</v>
      </c>
      <c r="C38" s="1358"/>
      <c r="D38" s="1359">
        <f>+D34-D25</f>
        <v>26301</v>
      </c>
      <c r="E38" s="1537" t="s">
        <v>1167</v>
      </c>
      <c r="F38" s="1546"/>
      <c r="G38" s="1547"/>
    </row>
    <row r="39" spans="2:7" ht="15" customHeight="1" thickBot="1">
      <c r="B39" s="1331" t="s">
        <v>1168</v>
      </c>
      <c r="C39" s="1332"/>
      <c r="D39" s="1333">
        <f>+D37-D38</f>
        <v>263001</v>
      </c>
      <c r="E39" s="1492" t="s">
        <v>1169</v>
      </c>
      <c r="F39" s="1493"/>
      <c r="G39" s="1494"/>
    </row>
    <row r="41" spans="2:7" ht="15" customHeight="1">
      <c r="B41" s="1343"/>
    </row>
  </sheetData>
  <mergeCells count="38">
    <mergeCell ref="E2:G2"/>
    <mergeCell ref="B3:B9"/>
    <mergeCell ref="E4:G4"/>
    <mergeCell ref="E5:G5"/>
    <mergeCell ref="E6:G6"/>
    <mergeCell ref="E7:G7"/>
    <mergeCell ref="E8:G8"/>
    <mergeCell ref="E9:G9"/>
    <mergeCell ref="H13:H14"/>
    <mergeCell ref="E14:G14"/>
    <mergeCell ref="E15:G15"/>
    <mergeCell ref="E16:G16"/>
    <mergeCell ref="E17:G17"/>
    <mergeCell ref="B10:B18"/>
    <mergeCell ref="E10:G10"/>
    <mergeCell ref="E11:G11"/>
    <mergeCell ref="E12:G12"/>
    <mergeCell ref="E13:G13"/>
    <mergeCell ref="E31:G31"/>
    <mergeCell ref="E18:G18"/>
    <mergeCell ref="E20:G20"/>
    <mergeCell ref="E21:G21"/>
    <mergeCell ref="E22:G22"/>
    <mergeCell ref="E23:G23"/>
    <mergeCell ref="E24:G24"/>
    <mergeCell ref="E25:G25"/>
    <mergeCell ref="E27:G27"/>
    <mergeCell ref="E28:G28"/>
    <mergeCell ref="E29:G29"/>
    <mergeCell ref="E30:G30"/>
    <mergeCell ref="E38:G38"/>
    <mergeCell ref="E39:G39"/>
    <mergeCell ref="E32:G32"/>
    <mergeCell ref="E33:G33"/>
    <mergeCell ref="E34:G34"/>
    <mergeCell ref="E35:G35"/>
    <mergeCell ref="E36:G36"/>
    <mergeCell ref="E37:G37"/>
  </mergeCells>
  <phoneticPr fontId="1"/>
  <pageMargins left="0.78740157480314965" right="0.78740157480314965" top="1.1811023622047245" bottom="0.78740157480314965" header="0.70866141732283472" footer="0.51181102362204722"/>
  <pageSetup paperSize="9" scale="74" orientation="landscape" useFirstPageNumber="1" r:id="rId1"/>
  <headerFooter alignWithMargins="0">
    <oddHeader>&amp;R&amp;14 LiteS規約WGコア　資料4 2021年12月09日</oddHeader>
    <oddFooter>&amp;C&amp;14&amp;P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J47"/>
  <sheetViews>
    <sheetView view="pageBreakPreview" zoomScale="75" zoomScaleNormal="75" zoomScaleSheetLayoutView="75" workbookViewId="0">
      <selection activeCell="M16" sqref="M16"/>
    </sheetView>
  </sheetViews>
  <sheetFormatPr defaultColWidth="8.25" defaultRowHeight="15" customHeight="1"/>
  <cols>
    <col min="1" max="1" width="8.25" style="1240"/>
    <col min="2" max="2" width="6.625" style="1240" customWidth="1"/>
    <col min="3" max="3" width="37.125" style="1240" bestFit="1" customWidth="1"/>
    <col min="4" max="4" width="10.75" style="1240" bestFit="1" customWidth="1"/>
    <col min="5" max="6" width="16.875" style="1240" customWidth="1"/>
    <col min="7" max="7" width="18.125" style="1240" customWidth="1"/>
    <col min="8" max="8" width="12" style="1281" customWidth="1"/>
    <col min="9" max="9" width="12.125" style="1240" bestFit="1" customWidth="1"/>
    <col min="10" max="10" width="9.375" style="1240" bestFit="1" customWidth="1"/>
    <col min="11" max="16384" width="8.25" style="1240"/>
  </cols>
  <sheetData>
    <row r="1" spans="2:10" ht="18" thickBot="1">
      <c r="B1" s="1239" t="s">
        <v>1170</v>
      </c>
    </row>
    <row r="2" spans="2:10" ht="15" customHeight="1" thickBot="1">
      <c r="B2" s="1282"/>
      <c r="C2" s="1283" t="s">
        <v>1071</v>
      </c>
      <c r="D2" s="1284" t="s">
        <v>1072</v>
      </c>
      <c r="E2" s="1502" t="s">
        <v>1073</v>
      </c>
      <c r="F2" s="1503"/>
      <c r="G2" s="1504"/>
      <c r="H2" s="1285"/>
    </row>
    <row r="3" spans="2:10" ht="15" customHeight="1" thickTop="1">
      <c r="B3" s="1530" t="s">
        <v>1051</v>
      </c>
      <c r="C3" s="1286" t="s">
        <v>655</v>
      </c>
      <c r="D3" s="1344">
        <f>D5-D4</f>
        <v>2000000</v>
      </c>
      <c r="E3" s="1288" t="s">
        <v>1075</v>
      </c>
      <c r="F3" s="1289"/>
      <c r="G3" s="1290"/>
    </row>
    <row r="4" spans="2:10" ht="15" customHeight="1">
      <c r="B4" s="1531"/>
      <c r="C4" s="1291" t="s">
        <v>1076</v>
      </c>
      <c r="D4" s="1292">
        <v>583000</v>
      </c>
      <c r="E4" s="1533" t="s">
        <v>1077</v>
      </c>
      <c r="F4" s="1525"/>
      <c r="G4" s="1526"/>
    </row>
    <row r="5" spans="2:10" ht="15" customHeight="1">
      <c r="B5" s="1531"/>
      <c r="C5" s="1291" t="s">
        <v>1078</v>
      </c>
      <c r="D5" s="1292">
        <v>2583000</v>
      </c>
      <c r="E5" s="1524" t="s">
        <v>1079</v>
      </c>
      <c r="F5" s="1525"/>
      <c r="G5" s="1526"/>
    </row>
    <row r="6" spans="2:10" ht="15" customHeight="1">
      <c r="B6" s="1531"/>
      <c r="C6" s="1291" t="s">
        <v>1080</v>
      </c>
      <c r="D6" s="1292">
        <v>0</v>
      </c>
      <c r="E6" s="1533" t="s">
        <v>1081</v>
      </c>
      <c r="F6" s="1525"/>
      <c r="G6" s="1526"/>
    </row>
    <row r="7" spans="2:10" ht="15" customHeight="1">
      <c r="B7" s="1531"/>
      <c r="C7" s="1291" t="s">
        <v>1082</v>
      </c>
      <c r="D7" s="1292">
        <f>SUM(D5,D6)</f>
        <v>2583000</v>
      </c>
      <c r="E7" s="1524" t="s">
        <v>1083</v>
      </c>
      <c r="F7" s="1525"/>
      <c r="G7" s="1526"/>
    </row>
    <row r="8" spans="2:10" ht="15" customHeight="1">
      <c r="B8" s="1531"/>
      <c r="C8" s="1291" t="s">
        <v>1084</v>
      </c>
      <c r="D8" s="1292">
        <f>INT(D5*10%)</f>
        <v>258300</v>
      </c>
      <c r="E8" s="1533" t="s">
        <v>1085</v>
      </c>
      <c r="F8" s="1525"/>
      <c r="G8" s="1526"/>
      <c r="I8" s="1301"/>
    </row>
    <row r="9" spans="2:10" ht="15" customHeight="1" thickBot="1">
      <c r="B9" s="1532"/>
      <c r="C9" s="1293" t="s">
        <v>1086</v>
      </c>
      <c r="D9" s="1294">
        <f>D7+D8</f>
        <v>2841300</v>
      </c>
      <c r="E9" s="1534" t="s">
        <v>1087</v>
      </c>
      <c r="F9" s="1535"/>
      <c r="G9" s="1536"/>
    </row>
    <row r="10" spans="2:10" ht="15" customHeight="1">
      <c r="B10" s="1519" t="s">
        <v>1056</v>
      </c>
      <c r="C10" s="1295" t="s">
        <v>1171</v>
      </c>
      <c r="D10" s="1296">
        <f>D28+D28*10%</f>
        <v>2489300</v>
      </c>
      <c r="E10" s="1540" t="s">
        <v>1172</v>
      </c>
      <c r="F10" s="1541"/>
      <c r="G10" s="1542"/>
    </row>
    <row r="11" spans="2:10" ht="15" customHeight="1">
      <c r="B11" s="1520"/>
      <c r="C11" s="1360" t="s">
        <v>1173</v>
      </c>
      <c r="D11" s="1298">
        <v>0</v>
      </c>
      <c r="E11" s="1491" t="s">
        <v>1174</v>
      </c>
      <c r="F11" s="1486"/>
      <c r="G11" s="1487"/>
    </row>
    <row r="12" spans="2:10" ht="15" customHeight="1">
      <c r="B12" s="1520"/>
      <c r="C12" s="1360" t="s">
        <v>1175</v>
      </c>
      <c r="D12" s="1298">
        <f>SUM(D10:D11)</f>
        <v>2489300</v>
      </c>
      <c r="E12" s="1485" t="s">
        <v>1176</v>
      </c>
      <c r="F12" s="1486"/>
      <c r="G12" s="1487"/>
    </row>
    <row r="13" spans="2:10" ht="15" customHeight="1">
      <c r="B13" s="1520"/>
      <c r="C13" s="1361" t="s">
        <v>1094</v>
      </c>
      <c r="D13" s="1362">
        <f>D15-(D15*10/(10+100))</f>
        <v>2263000</v>
      </c>
      <c r="E13" s="1573" t="s">
        <v>1177</v>
      </c>
      <c r="F13" s="1574"/>
      <c r="G13" s="1575"/>
      <c r="H13" s="1498" t="s">
        <v>1150</v>
      </c>
      <c r="I13" s="1363"/>
      <c r="J13" s="1301"/>
    </row>
    <row r="14" spans="2:10" ht="15" customHeight="1">
      <c r="B14" s="1520"/>
      <c r="C14" s="1361" t="s">
        <v>1097</v>
      </c>
      <c r="D14" s="1362">
        <f>D16-(D16*10/(10+100))</f>
        <v>-320000</v>
      </c>
      <c r="E14" s="1573" t="s">
        <v>1178</v>
      </c>
      <c r="F14" s="1574"/>
      <c r="G14" s="1575"/>
      <c r="H14" s="1498"/>
      <c r="I14" s="1363"/>
    </row>
    <row r="15" spans="2:10" ht="15" customHeight="1">
      <c r="B15" s="1520"/>
      <c r="C15" s="1364" t="s">
        <v>1100</v>
      </c>
      <c r="D15" s="1292">
        <f>D12</f>
        <v>2489300</v>
      </c>
      <c r="E15" s="1524" t="s">
        <v>1179</v>
      </c>
      <c r="F15" s="1525"/>
      <c r="G15" s="1526"/>
    </row>
    <row r="16" spans="2:10" ht="15" customHeight="1">
      <c r="B16" s="1520"/>
      <c r="C16" s="1364" t="s">
        <v>1103</v>
      </c>
      <c r="D16" s="1292">
        <f>D15-D9</f>
        <v>-352000</v>
      </c>
      <c r="E16" s="1524" t="s">
        <v>1104</v>
      </c>
      <c r="F16" s="1525"/>
      <c r="G16" s="1526"/>
    </row>
    <row r="17" spans="2:10" ht="15" customHeight="1">
      <c r="B17" s="1520"/>
      <c r="C17" s="1350" t="s">
        <v>1105</v>
      </c>
      <c r="D17" s="1351">
        <f>+D37</f>
        <v>226300</v>
      </c>
      <c r="E17" s="1564" t="s">
        <v>1180</v>
      </c>
      <c r="F17" s="1565"/>
      <c r="G17" s="1566"/>
      <c r="J17" s="1301"/>
    </row>
    <row r="18" spans="2:10" ht="15" customHeight="1" thickBot="1">
      <c r="B18" s="1521"/>
      <c r="C18" s="1309" t="s">
        <v>1107</v>
      </c>
      <c r="D18" s="1310">
        <f>+D17-D8</f>
        <v>-32000</v>
      </c>
      <c r="E18" s="1513" t="s">
        <v>1181</v>
      </c>
      <c r="F18" s="1514"/>
      <c r="G18" s="1515"/>
      <c r="I18" s="1281"/>
    </row>
    <row r="19" spans="2:10" ht="15" customHeight="1" thickBot="1"/>
    <row r="20" spans="2:10" ht="15" customHeight="1">
      <c r="B20" s="1365" t="s">
        <v>656</v>
      </c>
      <c r="C20" s="1366" t="s">
        <v>1071</v>
      </c>
      <c r="D20" s="1367" t="s">
        <v>1072</v>
      </c>
      <c r="E20" s="1571" t="s">
        <v>1073</v>
      </c>
      <c r="F20" s="1435"/>
      <c r="G20" s="1572"/>
      <c r="I20" s="1301"/>
    </row>
    <row r="21" spans="2:10" ht="15" customHeight="1">
      <c r="B21" s="1368" t="s">
        <v>1182</v>
      </c>
      <c r="C21" s="1369"/>
      <c r="D21" s="1370">
        <v>2100000</v>
      </c>
      <c r="E21" s="1576" t="s">
        <v>1183</v>
      </c>
      <c r="F21" s="1506"/>
      <c r="G21" s="1507"/>
      <c r="I21" s="1301"/>
    </row>
    <row r="22" spans="2:10" ht="15" customHeight="1">
      <c r="B22" s="1316" t="s">
        <v>1184</v>
      </c>
      <c r="C22" s="1317"/>
      <c r="D22" s="1318">
        <v>0</v>
      </c>
      <c r="E22" s="1491" t="s">
        <v>1185</v>
      </c>
      <c r="F22" s="1486"/>
      <c r="G22" s="1487"/>
    </row>
    <row r="23" spans="2:10" ht="15" customHeight="1">
      <c r="B23" s="1316" t="s">
        <v>1186</v>
      </c>
      <c r="C23" s="1317"/>
      <c r="D23" s="1318">
        <f>SUM(D21:D22)</f>
        <v>2100000</v>
      </c>
      <c r="E23" s="1491" t="s">
        <v>1187</v>
      </c>
      <c r="F23" s="1486"/>
      <c r="G23" s="1487"/>
    </row>
    <row r="24" spans="2:10" ht="15" customHeight="1">
      <c r="B24" s="1316" t="s">
        <v>1154</v>
      </c>
      <c r="C24" s="1317"/>
      <c r="D24" s="1318">
        <v>2100000</v>
      </c>
      <c r="E24" s="1491" t="s">
        <v>1188</v>
      </c>
      <c r="F24" s="1486"/>
      <c r="G24" s="1487"/>
    </row>
    <row r="25" spans="2:10" ht="15" customHeight="1" thickBot="1">
      <c r="B25" s="1331" t="s">
        <v>1118</v>
      </c>
      <c r="C25" s="1341"/>
      <c r="D25" s="1333">
        <v>190908</v>
      </c>
      <c r="E25" s="1555" t="s">
        <v>1119</v>
      </c>
      <c r="F25" s="1556"/>
      <c r="G25" s="1557"/>
      <c r="I25" s="1281"/>
    </row>
    <row r="26" spans="2:10" ht="15" customHeight="1" thickBot="1"/>
    <row r="27" spans="2:10" ht="15" customHeight="1">
      <c r="B27" s="1365" t="s">
        <v>657</v>
      </c>
      <c r="C27" s="1371" t="s">
        <v>1071</v>
      </c>
      <c r="D27" s="1366" t="s">
        <v>1072</v>
      </c>
      <c r="E27" s="1571" t="s">
        <v>1073</v>
      </c>
      <c r="F27" s="1435"/>
      <c r="G27" s="1572"/>
    </row>
    <row r="28" spans="2:10" ht="15" customHeight="1">
      <c r="B28" s="1368" t="s">
        <v>1189</v>
      </c>
      <c r="C28" s="1369"/>
      <c r="D28" s="1370">
        <v>2263000</v>
      </c>
      <c r="E28" s="1505" t="s">
        <v>1089</v>
      </c>
      <c r="F28" s="1506"/>
      <c r="G28" s="1507"/>
    </row>
    <row r="29" spans="2:10" ht="15" customHeight="1">
      <c r="B29" s="1316" t="s">
        <v>1190</v>
      </c>
      <c r="C29" s="1317"/>
      <c r="D29" s="1318">
        <f>D28+D28*10%</f>
        <v>2489300</v>
      </c>
      <c r="E29" s="1485" t="s">
        <v>1191</v>
      </c>
      <c r="F29" s="1486"/>
      <c r="G29" s="1487"/>
    </row>
    <row r="30" spans="2:10" ht="15" customHeight="1">
      <c r="B30" s="1316" t="s">
        <v>1192</v>
      </c>
      <c r="C30" s="1317"/>
      <c r="D30" s="1318">
        <v>0</v>
      </c>
      <c r="E30" s="1491" t="s">
        <v>1193</v>
      </c>
      <c r="F30" s="1486"/>
      <c r="G30" s="1487"/>
    </row>
    <row r="31" spans="2:10" ht="15" customHeight="1">
      <c r="B31" s="1316" t="s">
        <v>1194</v>
      </c>
      <c r="C31" s="1317"/>
      <c r="D31" s="1318">
        <f>SUM(D29:D30)</f>
        <v>2489300</v>
      </c>
      <c r="E31" s="1485" t="s">
        <v>1176</v>
      </c>
      <c r="F31" s="1486"/>
      <c r="G31" s="1487"/>
    </row>
    <row r="32" spans="2:10" ht="15" customHeight="1">
      <c r="B32" s="1316" t="s">
        <v>1123</v>
      </c>
      <c r="C32" s="1317"/>
      <c r="D32" s="1328">
        <v>1</v>
      </c>
      <c r="E32" s="1491"/>
      <c r="F32" s="1486"/>
      <c r="G32" s="1487"/>
    </row>
    <row r="33" spans="2:9" ht="15" customHeight="1">
      <c r="B33" s="1316" t="s">
        <v>1195</v>
      </c>
      <c r="C33" s="1317"/>
      <c r="D33" s="1318">
        <f>D31*D32</f>
        <v>2489300</v>
      </c>
      <c r="E33" s="1485" t="s">
        <v>1196</v>
      </c>
      <c r="F33" s="1486"/>
      <c r="G33" s="1487"/>
    </row>
    <row r="34" spans="2:9" ht="15" customHeight="1">
      <c r="B34" s="1316" t="s">
        <v>1197</v>
      </c>
      <c r="C34" s="1317"/>
      <c r="D34" s="1318">
        <v>0</v>
      </c>
      <c r="E34" s="1491" t="s">
        <v>1198</v>
      </c>
      <c r="F34" s="1486"/>
      <c r="G34" s="1487"/>
    </row>
    <row r="35" spans="2:9" ht="15" customHeight="1">
      <c r="B35" s="1316" t="s">
        <v>1163</v>
      </c>
      <c r="C35" s="1317"/>
      <c r="D35" s="1318">
        <f>SUM(D33:D34)</f>
        <v>2489300</v>
      </c>
      <c r="E35" s="1485" t="s">
        <v>1199</v>
      </c>
      <c r="F35" s="1486"/>
      <c r="G35" s="1487"/>
    </row>
    <row r="36" spans="2:9" ht="15" customHeight="1">
      <c r="B36" s="1316" t="s">
        <v>1200</v>
      </c>
      <c r="C36" s="1317"/>
      <c r="D36" s="1318">
        <v>0</v>
      </c>
      <c r="E36" s="1485" t="s">
        <v>1201</v>
      </c>
      <c r="F36" s="1508"/>
      <c r="G36" s="1509"/>
      <c r="I36" s="1324"/>
    </row>
    <row r="37" spans="2:9" ht="15" customHeight="1" thickBot="1">
      <c r="B37" s="1331" t="s">
        <v>1128</v>
      </c>
      <c r="C37" s="1332"/>
      <c r="D37" s="1333">
        <f>D25+D42</f>
        <v>226300</v>
      </c>
      <c r="E37" s="1492" t="s">
        <v>1202</v>
      </c>
      <c r="F37" s="1493"/>
      <c r="G37" s="1494"/>
      <c r="I37" s="1324"/>
    </row>
    <row r="38" spans="2:9" ht="15" customHeight="1" thickBot="1">
      <c r="D38" s="1372"/>
      <c r="E38" s="1567"/>
      <c r="F38" s="1567"/>
      <c r="G38" s="1567"/>
      <c r="I38" s="1301"/>
    </row>
    <row r="39" spans="2:9" ht="15" customHeight="1">
      <c r="B39" s="1354" t="s">
        <v>1138</v>
      </c>
      <c r="C39" s="1355"/>
      <c r="D39" s="1356">
        <f>D35-D24</f>
        <v>389300</v>
      </c>
      <c r="E39" s="1540" t="s">
        <v>1165</v>
      </c>
      <c r="F39" s="1541"/>
      <c r="G39" s="1542"/>
    </row>
    <row r="40" spans="2:9" ht="15" customHeight="1">
      <c r="B40" s="1337" t="s">
        <v>1132</v>
      </c>
      <c r="C40" s="1338"/>
      <c r="D40" s="1339">
        <f>D39*10/(10+100)</f>
        <v>35390.909090909088</v>
      </c>
      <c r="E40" s="1373" t="s">
        <v>1203</v>
      </c>
      <c r="F40" s="1338"/>
      <c r="G40" s="1374"/>
    </row>
    <row r="41" spans="2:9" ht="15" customHeight="1">
      <c r="B41" s="1337" t="s">
        <v>1134</v>
      </c>
      <c r="C41" s="1338"/>
      <c r="D41" s="1339">
        <f>(D35*10/(10+100))-(D25+D40)</f>
        <v>1.0909090909117367</v>
      </c>
      <c r="E41" s="1482" t="s">
        <v>1204</v>
      </c>
      <c r="F41" s="1483"/>
      <c r="G41" s="1484"/>
    </row>
    <row r="42" spans="2:9" s="1343" customFormat="1" ht="15" customHeight="1">
      <c r="B42" s="1357" t="s">
        <v>1166</v>
      </c>
      <c r="C42" s="1358"/>
      <c r="D42" s="1359">
        <f>D40+D41</f>
        <v>35392</v>
      </c>
      <c r="E42" s="1568" t="s">
        <v>1137</v>
      </c>
      <c r="F42" s="1569"/>
      <c r="G42" s="1570"/>
      <c r="H42" s="1281"/>
    </row>
    <row r="43" spans="2:9" s="1343" customFormat="1" ht="15" customHeight="1" thickBot="1">
      <c r="B43" s="1331" t="s">
        <v>1168</v>
      </c>
      <c r="C43" s="1332"/>
      <c r="D43" s="1333">
        <f>D39-D42</f>
        <v>353908</v>
      </c>
      <c r="E43" s="1492" t="s">
        <v>1169</v>
      </c>
      <c r="F43" s="1493"/>
      <c r="G43" s="1494"/>
      <c r="H43" s="1281"/>
    </row>
    <row r="45" spans="2:9" ht="15" customHeight="1">
      <c r="B45" s="1343" t="s">
        <v>1205</v>
      </c>
      <c r="C45" s="1343"/>
    </row>
    <row r="46" spans="2:9" ht="15" customHeight="1">
      <c r="B46" s="1343"/>
    </row>
    <row r="47" spans="2:9" ht="15" customHeight="1">
      <c r="C47" s="1343"/>
    </row>
  </sheetData>
  <mergeCells count="41">
    <mergeCell ref="E2:G2"/>
    <mergeCell ref="B3:B9"/>
    <mergeCell ref="E4:G4"/>
    <mergeCell ref="E5:G5"/>
    <mergeCell ref="E6:G6"/>
    <mergeCell ref="E7:G7"/>
    <mergeCell ref="E8:G8"/>
    <mergeCell ref="E9:G9"/>
    <mergeCell ref="H13:H14"/>
    <mergeCell ref="E14:G14"/>
    <mergeCell ref="E15:G15"/>
    <mergeCell ref="E16:G16"/>
    <mergeCell ref="E17:G17"/>
    <mergeCell ref="E24:G24"/>
    <mergeCell ref="B10:B18"/>
    <mergeCell ref="E10:G10"/>
    <mergeCell ref="E11:G11"/>
    <mergeCell ref="E12:G12"/>
    <mergeCell ref="E13:G13"/>
    <mergeCell ref="E18:G18"/>
    <mergeCell ref="E20:G20"/>
    <mergeCell ref="E21:G21"/>
    <mergeCell ref="E22:G22"/>
    <mergeCell ref="E23:G23"/>
    <mergeCell ref="E37:G37"/>
    <mergeCell ref="E25:G25"/>
    <mergeCell ref="E27:G27"/>
    <mergeCell ref="E28:G28"/>
    <mergeCell ref="E29:G29"/>
    <mergeCell ref="E30:G30"/>
    <mergeCell ref="E31:G31"/>
    <mergeCell ref="E32:G32"/>
    <mergeCell ref="E33:G33"/>
    <mergeCell ref="E34:G34"/>
    <mergeCell ref="E35:G35"/>
    <mergeCell ref="E36:G36"/>
    <mergeCell ref="E38:G38"/>
    <mergeCell ref="E39:G39"/>
    <mergeCell ref="E41:G41"/>
    <mergeCell ref="E42:G42"/>
    <mergeCell ref="E43:G43"/>
  </mergeCells>
  <phoneticPr fontId="1"/>
  <pageMargins left="0.78740157480314965" right="0.78740157480314965" top="1.1811023622047245" bottom="0.78740157480314965" header="0.70866141732283472" footer="0.51181102362204722"/>
  <pageSetup paperSize="9" scale="68" orientation="landscape" useFirstPageNumber="1" r:id="rId1"/>
  <headerFooter alignWithMargins="0">
    <oddHeader>&amp;R&amp;14 LiteS規約WGコア　資料4 2021年12月09日</oddHeader>
    <oddFooter>&amp;C&amp;14&amp;P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Q114"/>
  <sheetViews>
    <sheetView tabSelected="1" view="pageBreakPreview" topLeftCell="A16" zoomScale="70" zoomScaleNormal="40" zoomScaleSheetLayoutView="70" workbookViewId="0">
      <selection activeCell="H9" sqref="H9"/>
    </sheetView>
  </sheetViews>
  <sheetFormatPr defaultColWidth="12.625" defaultRowHeight="17.100000000000001" customHeight="1"/>
  <cols>
    <col min="1" max="1" width="11" style="643" customWidth="1"/>
    <col min="2" max="5" width="12.625" style="643" customWidth="1"/>
    <col min="6" max="6" width="15" style="643" customWidth="1"/>
    <col min="7" max="7" width="12.625" style="643" customWidth="1"/>
    <col min="8" max="8" width="15.625" style="643" customWidth="1"/>
    <col min="9" max="9" width="12.625" style="643" customWidth="1"/>
    <col min="10" max="10" width="12.75" style="643" customWidth="1"/>
    <col min="11" max="15" width="12.625" style="643" customWidth="1"/>
    <col min="16" max="16" width="14.125" style="643" customWidth="1"/>
    <col min="17" max="17" width="16.125" style="643" customWidth="1"/>
    <col min="18" max="18" width="10.25" style="643" bestFit="1" customWidth="1"/>
    <col min="19" max="19" width="14.5" style="643" bestFit="1" customWidth="1"/>
    <col min="20" max="16384" width="12.625" style="643"/>
  </cols>
  <sheetData>
    <row r="1" spans="1:17" ht="16.5" customHeight="1">
      <c r="A1" s="642" t="s">
        <v>529</v>
      </c>
    </row>
    <row r="2" spans="1:17" s="684" customFormat="1" ht="17.100000000000001" customHeight="1">
      <c r="A2" s="684" t="s">
        <v>530</v>
      </c>
      <c r="B2" s="684">
        <v>223456</v>
      </c>
      <c r="D2" s="684" t="s">
        <v>531</v>
      </c>
      <c r="E2" s="684" t="s">
        <v>532</v>
      </c>
      <c r="G2" s="684" t="s">
        <v>533</v>
      </c>
      <c r="H2" s="684">
        <v>1104</v>
      </c>
      <c r="I2" s="797" t="s">
        <v>534</v>
      </c>
      <c r="J2" s="798">
        <v>39161</v>
      </c>
    </row>
    <row r="3" spans="1:17" s="684" customFormat="1" ht="17.100000000000001" customHeight="1">
      <c r="A3" s="684" t="s">
        <v>535</v>
      </c>
      <c r="B3" s="684">
        <v>234567</v>
      </c>
      <c r="D3" s="684" t="s">
        <v>536</v>
      </c>
      <c r="E3" s="684" t="s">
        <v>537</v>
      </c>
      <c r="I3" s="684" t="s">
        <v>538</v>
      </c>
      <c r="J3" s="685" t="s">
        <v>729</v>
      </c>
    </row>
    <row r="4" spans="1:17" ht="17.100000000000001" customHeight="1">
      <c r="A4" s="644"/>
      <c r="B4" s="644"/>
      <c r="C4" s="644"/>
      <c r="D4" s="644"/>
      <c r="E4" s="644"/>
      <c r="F4" s="644"/>
      <c r="G4" s="644"/>
      <c r="H4" s="644"/>
      <c r="I4" s="644"/>
      <c r="J4" s="644"/>
      <c r="K4" s="644"/>
      <c r="L4" s="644"/>
      <c r="M4" s="644"/>
      <c r="N4" s="644"/>
      <c r="O4" s="644"/>
      <c r="P4" s="644"/>
      <c r="Q4" s="644"/>
    </row>
    <row r="5" spans="1:17" ht="17.100000000000001" customHeight="1">
      <c r="A5" s="642" t="s">
        <v>539</v>
      </c>
      <c r="B5" s="645"/>
      <c r="G5" s="1577" t="s">
        <v>540</v>
      </c>
      <c r="H5" s="1578"/>
      <c r="I5" s="1578"/>
      <c r="J5" s="1578"/>
      <c r="N5" s="646"/>
    </row>
    <row r="6" spans="1:17" ht="17.100000000000001" customHeight="1">
      <c r="G6" s="1579"/>
      <c r="H6" s="1579"/>
      <c r="I6" s="1579"/>
      <c r="J6" s="1579"/>
      <c r="N6" s="647"/>
    </row>
    <row r="7" spans="1:17" ht="17.100000000000001" customHeight="1">
      <c r="A7" s="684" t="s">
        <v>541</v>
      </c>
      <c r="B7" s="684"/>
      <c r="C7" s="684"/>
      <c r="D7" s="684"/>
      <c r="K7" s="684" t="s">
        <v>542</v>
      </c>
      <c r="P7" s="684" t="s">
        <v>543</v>
      </c>
      <c r="Q7" s="684"/>
    </row>
    <row r="8" spans="1:17" ht="17.100000000000001" customHeight="1">
      <c r="A8" s="686" t="s">
        <v>292</v>
      </c>
      <c r="B8" s="687" t="s">
        <v>544</v>
      </c>
      <c r="C8" s="687"/>
      <c r="D8" s="688"/>
      <c r="K8" s="689" t="s">
        <v>292</v>
      </c>
      <c r="L8" s="648" t="s">
        <v>545</v>
      </c>
      <c r="M8" s="649"/>
      <c r="N8" s="650"/>
      <c r="P8" s="690" t="s">
        <v>546</v>
      </c>
      <c r="Q8" s="691" t="s">
        <v>547</v>
      </c>
    </row>
    <row r="9" spans="1:17" ht="17.100000000000001" customHeight="1">
      <c r="A9" s="692" t="s">
        <v>296</v>
      </c>
      <c r="B9" s="684" t="s">
        <v>548</v>
      </c>
      <c r="C9" s="684"/>
      <c r="D9" s="693"/>
      <c r="F9" s="690" t="s">
        <v>549</v>
      </c>
      <c r="G9" s="649"/>
      <c r="H9" s="649"/>
      <c r="I9" s="650"/>
      <c r="K9" s="694" t="s">
        <v>296</v>
      </c>
      <c r="L9" s="651" t="s">
        <v>550</v>
      </c>
      <c r="M9" s="652"/>
      <c r="N9" s="653"/>
      <c r="P9" s="695" t="s">
        <v>551</v>
      </c>
      <c r="Q9" s="696" t="s">
        <v>552</v>
      </c>
    </row>
    <row r="10" spans="1:17" ht="17.100000000000001" customHeight="1">
      <c r="A10" s="692"/>
      <c r="B10" s="684"/>
      <c r="C10" s="684"/>
      <c r="D10" s="693"/>
      <c r="F10" s="697" t="s">
        <v>553</v>
      </c>
      <c r="I10" s="654"/>
      <c r="K10" s="694" t="s">
        <v>554</v>
      </c>
      <c r="L10" s="651" t="s">
        <v>555</v>
      </c>
      <c r="M10" s="652"/>
      <c r="N10" s="653"/>
      <c r="P10" s="695" t="s">
        <v>556</v>
      </c>
      <c r="Q10" s="696" t="s">
        <v>557</v>
      </c>
    </row>
    <row r="11" spans="1:17" ht="16.5" customHeight="1">
      <c r="A11" s="792" t="s">
        <v>558</v>
      </c>
      <c r="B11" s="793" t="s">
        <v>559</v>
      </c>
      <c r="C11" s="698"/>
      <c r="D11" s="699"/>
      <c r="F11" s="655"/>
      <c r="I11" s="654"/>
      <c r="K11" s="792" t="s">
        <v>558</v>
      </c>
      <c r="L11" s="796" t="s">
        <v>560</v>
      </c>
      <c r="M11" s="652"/>
      <c r="N11" s="653"/>
      <c r="P11" s="695" t="s">
        <v>561</v>
      </c>
      <c r="Q11" s="700">
        <v>7654321</v>
      </c>
    </row>
    <row r="12" spans="1:17" ht="16.5" customHeight="1">
      <c r="A12" s="842" t="s">
        <v>562</v>
      </c>
      <c r="B12" s="843" t="s">
        <v>563</v>
      </c>
      <c r="C12" s="698" t="s">
        <v>564</v>
      </c>
      <c r="D12" s="699"/>
      <c r="F12" s="655"/>
      <c r="I12" s="654"/>
      <c r="K12" s="792" t="s">
        <v>984</v>
      </c>
      <c r="L12" s="796" t="s">
        <v>868</v>
      </c>
      <c r="M12" s="652"/>
      <c r="N12" s="653"/>
      <c r="P12" s="695" t="s">
        <v>566</v>
      </c>
      <c r="Q12" s="701" t="s">
        <v>567</v>
      </c>
    </row>
    <row r="13" spans="1:17" ht="17.100000000000001" customHeight="1">
      <c r="A13" s="694" t="s">
        <v>568</v>
      </c>
      <c r="B13" s="698" t="s">
        <v>569</v>
      </c>
      <c r="C13" s="698"/>
      <c r="D13" s="699"/>
      <c r="F13" s="655"/>
      <c r="I13" s="654"/>
      <c r="K13" s="694" t="s">
        <v>562</v>
      </c>
      <c r="L13" s="651" t="s">
        <v>565</v>
      </c>
      <c r="M13" s="652"/>
      <c r="N13" s="653"/>
      <c r="P13" s="702" t="s">
        <v>570</v>
      </c>
      <c r="Q13" s="703" t="s">
        <v>571</v>
      </c>
    </row>
    <row r="14" spans="1:17" ht="17.100000000000001" customHeight="1">
      <c r="A14" s="694" t="s">
        <v>572</v>
      </c>
      <c r="B14" s="698" t="s">
        <v>573</v>
      </c>
      <c r="C14" s="698" t="s">
        <v>564</v>
      </c>
      <c r="D14" s="699"/>
      <c r="F14" s="655"/>
      <c r="I14" s="654"/>
      <c r="K14" s="694" t="s">
        <v>568</v>
      </c>
      <c r="L14" s="651" t="s">
        <v>569</v>
      </c>
      <c r="M14" s="652"/>
      <c r="N14" s="653"/>
    </row>
    <row r="15" spans="1:17" ht="17.100000000000001" customHeight="1">
      <c r="A15" s="694" t="s">
        <v>576</v>
      </c>
      <c r="B15" s="698" t="s">
        <v>577</v>
      </c>
      <c r="C15" s="698"/>
      <c r="D15" s="699"/>
      <c r="F15" s="655"/>
      <c r="I15" s="654"/>
      <c r="K15" s="694" t="s">
        <v>574</v>
      </c>
      <c r="L15" s="651" t="s">
        <v>575</v>
      </c>
      <c r="M15" s="652"/>
      <c r="N15" s="653"/>
    </row>
    <row r="16" spans="1:17" ht="17.100000000000001" customHeight="1">
      <c r="A16" s="704" t="s">
        <v>579</v>
      </c>
      <c r="B16" s="705" t="s">
        <v>580</v>
      </c>
      <c r="C16" s="705"/>
      <c r="D16" s="706"/>
      <c r="F16" s="656"/>
      <c r="G16" s="644"/>
      <c r="H16" s="644"/>
      <c r="I16" s="657"/>
      <c r="K16" s="694" t="s">
        <v>576</v>
      </c>
      <c r="L16" s="651" t="s">
        <v>578</v>
      </c>
      <c r="M16" s="937"/>
      <c r="N16" s="938"/>
    </row>
    <row r="17" spans="1:17" ht="17.100000000000001" customHeight="1">
      <c r="A17" s="826" t="s">
        <v>869</v>
      </c>
      <c r="B17" s="827"/>
      <c r="C17" s="707" t="s">
        <v>583</v>
      </c>
      <c r="D17" s="708">
        <v>1</v>
      </c>
      <c r="K17" s="704" t="s">
        <v>581</v>
      </c>
      <c r="L17" s="658" t="s">
        <v>582</v>
      </c>
      <c r="M17" s="644"/>
      <c r="N17" s="657"/>
    </row>
    <row r="18" spans="1:17" ht="17.100000000000001" customHeight="1">
      <c r="A18" s="828" t="s">
        <v>584</v>
      </c>
      <c r="B18" s="797" t="s">
        <v>585</v>
      </c>
      <c r="C18" s="684"/>
      <c r="D18" s="693"/>
    </row>
    <row r="19" spans="1:17" ht="17.100000000000001" customHeight="1">
      <c r="A19" s="829" t="s">
        <v>586</v>
      </c>
      <c r="B19" s="793" t="s">
        <v>587</v>
      </c>
      <c r="C19" s="698"/>
      <c r="D19" s="699"/>
      <c r="F19" s="709"/>
      <c r="G19" s="691" t="s">
        <v>588</v>
      </c>
      <c r="H19" s="710" t="s">
        <v>589</v>
      </c>
      <c r="I19" s="711"/>
      <c r="J19" s="712"/>
      <c r="K19" s="713"/>
      <c r="N19" s="714" t="s">
        <v>590</v>
      </c>
      <c r="O19" s="659"/>
      <c r="P19" s="660"/>
      <c r="Q19" s="661"/>
    </row>
    <row r="20" spans="1:17" ht="16.5" customHeight="1">
      <c r="A20" s="830" t="s">
        <v>591</v>
      </c>
      <c r="B20" s="831" t="s">
        <v>592</v>
      </c>
      <c r="C20" s="705"/>
      <c r="D20" s="706"/>
      <c r="F20" s="709"/>
      <c r="G20" s="718" t="s">
        <v>595</v>
      </c>
      <c r="H20" s="719" t="s">
        <v>596</v>
      </c>
      <c r="I20" s="720"/>
      <c r="J20" s="721"/>
      <c r="K20" s="713"/>
      <c r="N20" s="695"/>
      <c r="O20" s="652"/>
      <c r="P20" s="652"/>
      <c r="Q20" s="653"/>
    </row>
    <row r="21" spans="1:17" ht="17.100000000000001" customHeight="1">
      <c r="F21" s="709"/>
      <c r="G21" s="729" t="s">
        <v>599</v>
      </c>
      <c r="H21" s="730" t="s">
        <v>600</v>
      </c>
      <c r="I21" s="712"/>
      <c r="J21" s="662"/>
      <c r="K21" s="731"/>
      <c r="N21" s="695"/>
      <c r="O21" s="652"/>
      <c r="P21" s="652"/>
      <c r="Q21" s="653"/>
    </row>
    <row r="22" spans="1:17" s="709" customFormat="1" ht="17.100000000000001" customHeight="1">
      <c r="A22" s="715" t="s">
        <v>225</v>
      </c>
      <c r="B22" s="716" t="s">
        <v>593</v>
      </c>
      <c r="C22" s="715" t="s">
        <v>594</v>
      </c>
      <c r="D22" s="710"/>
      <c r="E22" s="717"/>
      <c r="G22" s="735" t="s">
        <v>602</v>
      </c>
      <c r="H22" s="736" t="s">
        <v>600</v>
      </c>
      <c r="I22" s="737"/>
      <c r="K22" s="731"/>
      <c r="N22" s="722"/>
      <c r="O22" s="723"/>
      <c r="P22" s="723"/>
      <c r="Q22" s="724"/>
    </row>
    <row r="23" spans="1:17" s="709" customFormat="1" ht="17.100000000000001" customHeight="1">
      <c r="A23" s="725" t="s">
        <v>597</v>
      </c>
      <c r="B23" s="726" t="s">
        <v>598</v>
      </c>
      <c r="C23" s="727"/>
      <c r="D23" s="727"/>
      <c r="E23" s="728"/>
      <c r="G23" s="715" t="s">
        <v>606</v>
      </c>
      <c r="H23" s="730" t="s">
        <v>730</v>
      </c>
      <c r="J23" s="741" t="s">
        <v>731</v>
      </c>
      <c r="K23" s="663"/>
      <c r="N23" s="732"/>
      <c r="O23" s="733"/>
      <c r="P23" s="733"/>
      <c r="Q23" s="731"/>
    </row>
    <row r="24" spans="1:17" s="709" customFormat="1" ht="17.100000000000001" customHeight="1">
      <c r="A24" s="729" t="s">
        <v>601</v>
      </c>
      <c r="E24" s="734"/>
      <c r="G24" s="729" t="s">
        <v>610</v>
      </c>
      <c r="H24" s="730" t="s">
        <v>611</v>
      </c>
      <c r="I24" s="727"/>
      <c r="J24" s="715" t="s">
        <v>612</v>
      </c>
      <c r="K24" s="717" t="s">
        <v>613</v>
      </c>
      <c r="N24" s="714" t="s">
        <v>603</v>
      </c>
      <c r="O24" s="717"/>
      <c r="P24" s="738"/>
      <c r="Q24" s="739"/>
    </row>
    <row r="25" spans="1:17" s="709" customFormat="1" ht="17.100000000000001" customHeight="1">
      <c r="A25" s="740" t="s">
        <v>604</v>
      </c>
      <c r="B25" s="730" t="s">
        <v>605</v>
      </c>
      <c r="C25" s="712"/>
      <c r="D25" s="712"/>
      <c r="E25" s="713"/>
      <c r="N25" s="742"/>
      <c r="Q25" s="728"/>
    </row>
    <row r="26" spans="1:17" s="709" customFormat="1" ht="17.100000000000001" customHeight="1">
      <c r="A26" s="743" t="s">
        <v>607</v>
      </c>
      <c r="B26" s="705" t="s">
        <v>608</v>
      </c>
      <c r="C26" s="737"/>
      <c r="D26" s="740" t="s">
        <v>609</v>
      </c>
      <c r="E26" s="706" t="s">
        <v>732</v>
      </c>
      <c r="G26" s="691" t="s">
        <v>625</v>
      </c>
      <c r="H26" s="730" t="s">
        <v>734</v>
      </c>
      <c r="I26" s="720"/>
      <c r="J26" s="715" t="s">
        <v>626</v>
      </c>
      <c r="K26" s="746" t="s">
        <v>627</v>
      </c>
      <c r="L26" s="747"/>
      <c r="N26" s="695"/>
      <c r="O26" s="652"/>
      <c r="P26" s="652"/>
      <c r="Q26" s="653"/>
    </row>
    <row r="27" spans="1:17" s="709" customFormat="1" ht="17.100000000000001" customHeight="1">
      <c r="A27" s="729" t="s">
        <v>614</v>
      </c>
      <c r="B27" s="730" t="s">
        <v>615</v>
      </c>
      <c r="C27" s="711"/>
      <c r="D27" s="725" t="s">
        <v>616</v>
      </c>
      <c r="E27" s="728" t="s">
        <v>617</v>
      </c>
      <c r="G27" s="729" t="s">
        <v>632</v>
      </c>
      <c r="H27" s="730" t="s">
        <v>735</v>
      </c>
      <c r="I27" s="747"/>
      <c r="J27" s="729" t="s">
        <v>633</v>
      </c>
      <c r="K27" s="746" t="s">
        <v>627</v>
      </c>
      <c r="L27" s="747"/>
      <c r="N27" s="695"/>
      <c r="O27" s="652"/>
      <c r="P27" s="652"/>
      <c r="Q27" s="653"/>
    </row>
    <row r="28" spans="1:17" s="709" customFormat="1" ht="16.5" customHeight="1">
      <c r="A28" s="715" t="s">
        <v>618</v>
      </c>
      <c r="B28" s="716" t="s">
        <v>619</v>
      </c>
      <c r="C28" s="727"/>
      <c r="D28" s="729" t="s">
        <v>620</v>
      </c>
      <c r="E28" s="744" t="s">
        <v>733</v>
      </c>
      <c r="G28" s="748" t="s">
        <v>636</v>
      </c>
      <c r="H28" s="749" t="s">
        <v>637</v>
      </c>
      <c r="I28" s="750"/>
      <c r="J28" s="729" t="s">
        <v>638</v>
      </c>
      <c r="K28" s="746" t="s">
        <v>639</v>
      </c>
      <c r="L28" s="713"/>
      <c r="N28" s="722"/>
      <c r="O28" s="723"/>
      <c r="P28" s="723"/>
      <c r="Q28" s="724"/>
    </row>
    <row r="29" spans="1:17" s="709" customFormat="1" ht="17.100000000000001" customHeight="1">
      <c r="A29" s="664" t="s">
        <v>621</v>
      </c>
      <c r="B29" s="730" t="s">
        <v>622</v>
      </c>
      <c r="C29" s="711"/>
      <c r="D29" s="729" t="s">
        <v>623</v>
      </c>
      <c r="E29" s="744" t="s">
        <v>624</v>
      </c>
      <c r="F29" s="745"/>
      <c r="G29" s="729" t="s">
        <v>641</v>
      </c>
      <c r="H29" s="730" t="s">
        <v>642</v>
      </c>
      <c r="I29" s="713"/>
      <c r="J29" s="794" t="s">
        <v>643</v>
      </c>
      <c r="K29" s="795" t="s">
        <v>644</v>
      </c>
      <c r="L29" s="747"/>
      <c r="N29" s="732"/>
      <c r="O29" s="733"/>
      <c r="P29" s="733"/>
      <c r="Q29" s="731"/>
    </row>
    <row r="30" spans="1:17" s="709" customFormat="1" ht="21.75">
      <c r="A30" s="729" t="s">
        <v>628</v>
      </c>
      <c r="B30" s="730" t="s">
        <v>629</v>
      </c>
      <c r="C30" s="711"/>
      <c r="D30" s="729" t="s">
        <v>630</v>
      </c>
      <c r="E30" s="744" t="s">
        <v>631</v>
      </c>
      <c r="F30" s="665"/>
      <c r="G30" s="715" t="s">
        <v>645</v>
      </c>
      <c r="H30" s="730" t="s">
        <v>737</v>
      </c>
      <c r="I30" s="717"/>
      <c r="J30" s="841" t="s">
        <v>646</v>
      </c>
      <c r="K30" s="795" t="s">
        <v>647</v>
      </c>
      <c r="L30" s="747"/>
    </row>
    <row r="31" spans="1:17" s="709" customFormat="1" ht="21.75">
      <c r="A31" s="725" t="s">
        <v>634</v>
      </c>
      <c r="D31" s="729" t="s">
        <v>736</v>
      </c>
      <c r="E31" s="744" t="s">
        <v>635</v>
      </c>
      <c r="F31" s="665"/>
      <c r="G31" s="707" t="s">
        <v>648</v>
      </c>
      <c r="H31" s="730" t="s">
        <v>738</v>
      </c>
      <c r="I31" s="667"/>
      <c r="J31" s="841" t="s">
        <v>649</v>
      </c>
      <c r="K31" s="795" t="s">
        <v>650</v>
      </c>
      <c r="L31" s="713"/>
    </row>
    <row r="32" spans="1:17" s="709" customFormat="1" ht="18.75">
      <c r="A32" s="715" t="s">
        <v>640</v>
      </c>
      <c r="B32" s="727"/>
      <c r="C32" s="727"/>
      <c r="D32" s="727"/>
      <c r="E32" s="717"/>
      <c r="F32" s="666"/>
    </row>
    <row r="33" spans="1:16" s="709" customFormat="1" ht="18.75">
      <c r="F33" s="666"/>
    </row>
    <row r="34" spans="1:16" s="709" customFormat="1" ht="20.100000000000001" customHeight="1"/>
    <row r="35" spans="1:16" s="709" customFormat="1" ht="20.100000000000001" customHeight="1">
      <c r="G35" s="684"/>
      <c r="H35" s="749"/>
      <c r="I35" s="666"/>
      <c r="J35" s="666"/>
      <c r="K35" s="666"/>
      <c r="L35" s="666"/>
      <c r="M35" s="666"/>
    </row>
    <row r="36" spans="1:16" s="709" customFormat="1" ht="20.100000000000001" customHeight="1">
      <c r="G36" s="684"/>
      <c r="H36" s="749"/>
      <c r="I36" s="666"/>
      <c r="J36" s="751"/>
      <c r="K36" s="749"/>
      <c r="L36" s="752"/>
    </row>
    <row r="37" spans="1:16" s="709" customFormat="1" ht="20.100000000000001" customHeight="1">
      <c r="G37" s="684"/>
      <c r="H37" s="749"/>
      <c r="I37" s="666"/>
      <c r="J37" s="751"/>
      <c r="K37" s="749"/>
      <c r="L37" s="752"/>
    </row>
    <row r="38" spans="1:16" s="709" customFormat="1" ht="20.100000000000001" customHeight="1">
      <c r="G38" s="684"/>
      <c r="H38" s="749"/>
      <c r="I38" s="666"/>
      <c r="J38" s="751"/>
      <c r="K38" s="749"/>
      <c r="L38" s="752"/>
    </row>
    <row r="39" spans="1:16" s="709" customFormat="1" ht="19.5" customHeight="1">
      <c r="G39" s="684"/>
      <c r="H39" s="749"/>
      <c r="I39" s="666"/>
      <c r="J39" s="749"/>
      <c r="K39" s="749"/>
      <c r="L39" s="752"/>
      <c r="P39" s="709" t="s">
        <v>1221</v>
      </c>
    </row>
    <row r="40" spans="1:16" s="709" customFormat="1" ht="19.5" customHeight="1">
      <c r="G40" s="684"/>
      <c r="H40" s="749"/>
      <c r="I40" s="666"/>
      <c r="J40" s="749"/>
      <c r="K40" s="749"/>
      <c r="L40" s="752"/>
    </row>
    <row r="41" spans="1:16" s="709" customFormat="1" ht="19.5" customHeight="1">
      <c r="G41" s="684"/>
      <c r="H41" s="749"/>
      <c r="I41" s="666"/>
      <c r="J41" s="749"/>
      <c r="K41" s="749"/>
      <c r="L41" s="752"/>
    </row>
    <row r="42" spans="1:16" s="709" customFormat="1" ht="19.5" customHeight="1">
      <c r="G42" s="684"/>
      <c r="H42" s="749"/>
      <c r="I42" s="666"/>
      <c r="J42" s="749"/>
      <c r="K42" s="749"/>
      <c r="L42" s="752"/>
    </row>
    <row r="43" spans="1:16" s="709" customFormat="1" ht="19.5" customHeight="1">
      <c r="G43" s="684"/>
      <c r="H43" s="749"/>
      <c r="I43" s="666"/>
      <c r="J43" s="749"/>
      <c r="K43" s="749"/>
      <c r="L43" s="752"/>
    </row>
    <row r="44" spans="1:16" s="709" customFormat="1" ht="19.5" customHeight="1">
      <c r="G44" s="684"/>
      <c r="H44" s="749"/>
      <c r="I44" s="666"/>
      <c r="J44" s="749"/>
      <c r="K44" s="749"/>
      <c r="L44" s="752"/>
    </row>
    <row r="45" spans="1:16" s="709" customFormat="1" ht="19.5" customHeight="1">
      <c r="G45" s="684"/>
      <c r="H45" s="749"/>
      <c r="I45" s="666"/>
      <c r="J45" s="749"/>
      <c r="K45" s="749"/>
      <c r="L45" s="752"/>
    </row>
    <row r="46" spans="1:16" s="709" customFormat="1" ht="19.5" customHeight="1">
      <c r="G46" s="684"/>
      <c r="H46" s="749"/>
      <c r="I46" s="666"/>
      <c r="J46" s="749"/>
      <c r="K46" s="749"/>
      <c r="L46" s="752"/>
    </row>
    <row r="47" spans="1:16" s="709" customFormat="1" ht="17.100000000000001" customHeight="1">
      <c r="A47" s="642" t="s">
        <v>651</v>
      </c>
      <c r="E47" s="709" t="s">
        <v>652</v>
      </c>
      <c r="G47" s="668" t="s">
        <v>653</v>
      </c>
    </row>
    <row r="48" spans="1:16" s="709" customFormat="1" ht="17.100000000000001" customHeight="1">
      <c r="A48" s="642"/>
      <c r="G48" s="668"/>
    </row>
    <row r="49" spans="1:14" ht="17.100000000000001" customHeight="1">
      <c r="B49" s="669" t="s">
        <v>654</v>
      </c>
    </row>
    <row r="50" spans="1:14" ht="17.100000000000001" customHeight="1">
      <c r="B50" s="753" t="s">
        <v>655</v>
      </c>
      <c r="C50" s="754"/>
      <c r="D50" s="755">
        <v>2000000</v>
      </c>
      <c r="F50" s="756" t="s">
        <v>656</v>
      </c>
      <c r="G50" s="757"/>
      <c r="H50" s="758"/>
      <c r="I50" s="758"/>
      <c r="K50" s="756" t="s">
        <v>657</v>
      </c>
      <c r="L50" s="757"/>
      <c r="M50" s="758"/>
      <c r="N50" s="759"/>
    </row>
    <row r="51" spans="1:14" ht="17.100000000000001" customHeight="1">
      <c r="B51" s="753" t="s">
        <v>658</v>
      </c>
      <c r="C51" s="754"/>
      <c r="D51" s="755">
        <v>583000</v>
      </c>
      <c r="F51" s="760" t="s">
        <v>659</v>
      </c>
      <c r="G51" s="761"/>
      <c r="H51" s="762"/>
      <c r="I51" s="763">
        <v>2000000</v>
      </c>
      <c r="K51" s="760" t="s">
        <v>660</v>
      </c>
      <c r="L51" s="761"/>
      <c r="M51" s="762"/>
      <c r="N51" s="764">
        <v>2263000</v>
      </c>
    </row>
    <row r="52" spans="1:14" s="709" customFormat="1" ht="17.100000000000001" customHeight="1">
      <c r="B52" s="753" t="s">
        <v>661</v>
      </c>
      <c r="C52" s="754"/>
      <c r="D52" s="755">
        <v>2583000</v>
      </c>
      <c r="F52" s="760" t="s">
        <v>662</v>
      </c>
      <c r="G52" s="761"/>
      <c r="H52" s="762"/>
      <c r="I52" s="763">
        <v>0</v>
      </c>
      <c r="K52" s="760" t="s">
        <v>663</v>
      </c>
      <c r="L52" s="761"/>
      <c r="M52" s="762"/>
      <c r="N52" s="765">
        <v>0</v>
      </c>
    </row>
    <row r="53" spans="1:14" s="709" customFormat="1" ht="17.100000000000001" customHeight="1">
      <c r="B53" s="753" t="s">
        <v>664</v>
      </c>
      <c r="C53" s="754"/>
      <c r="D53" s="755">
        <v>0</v>
      </c>
      <c r="F53" s="760" t="s">
        <v>665</v>
      </c>
      <c r="G53" s="761"/>
      <c r="H53" s="762"/>
      <c r="I53" s="763">
        <v>2000000</v>
      </c>
      <c r="K53" s="799" t="s">
        <v>666</v>
      </c>
      <c r="L53" s="800"/>
      <c r="M53" s="801"/>
      <c r="N53" s="802">
        <f>SUM(N51:N52)</f>
        <v>2263000</v>
      </c>
    </row>
    <row r="54" spans="1:14" s="709" customFormat="1" ht="17.100000000000001" customHeight="1">
      <c r="B54" s="753" t="s">
        <v>667</v>
      </c>
      <c r="C54" s="754"/>
      <c r="D54" s="755">
        <v>2583000</v>
      </c>
      <c r="F54" s="760" t="s">
        <v>668</v>
      </c>
      <c r="G54" s="761"/>
      <c r="H54" s="762"/>
      <c r="I54" s="763">
        <v>2000000</v>
      </c>
      <c r="K54" s="760" t="s">
        <v>669</v>
      </c>
      <c r="L54" s="761"/>
      <c r="M54" s="762"/>
      <c r="N54" s="766">
        <v>1</v>
      </c>
    </row>
    <row r="55" spans="1:14" s="709" customFormat="1" ht="17.100000000000001" customHeight="1">
      <c r="B55" s="753" t="s">
        <v>739</v>
      </c>
      <c r="C55" s="754"/>
      <c r="D55" s="755">
        <f>INT(D52*10%)</f>
        <v>258300</v>
      </c>
      <c r="F55" s="760" t="s">
        <v>670</v>
      </c>
      <c r="G55" s="761"/>
      <c r="H55" s="762"/>
      <c r="I55" s="765">
        <v>199999</v>
      </c>
      <c r="K55" s="760" t="s">
        <v>671</v>
      </c>
      <c r="L55" s="761"/>
      <c r="M55" s="762"/>
      <c r="N55" s="765">
        <f>N53*N54</f>
        <v>2263000</v>
      </c>
    </row>
    <row r="56" spans="1:14" s="709" customFormat="1" ht="17.100000000000001" customHeight="1">
      <c r="B56" s="753" t="s">
        <v>672</v>
      </c>
      <c r="C56" s="754"/>
      <c r="D56" s="755">
        <f>D52+D55</f>
        <v>2841300</v>
      </c>
      <c r="H56" s="670"/>
      <c r="K56" s="799" t="s">
        <v>673</v>
      </c>
      <c r="L56" s="800"/>
      <c r="M56" s="801"/>
      <c r="N56" s="802">
        <f>N53-N55</f>
        <v>0</v>
      </c>
    </row>
    <row r="57" spans="1:14" ht="17.100000000000001" customHeight="1">
      <c r="F57" s="760" t="s">
        <v>674</v>
      </c>
      <c r="G57" s="761"/>
      <c r="H57" s="762"/>
      <c r="I57" s="765">
        <f>N55-I54</f>
        <v>263000</v>
      </c>
      <c r="K57" s="799" t="s">
        <v>675</v>
      </c>
      <c r="L57" s="800"/>
      <c r="M57" s="801"/>
      <c r="N57" s="802">
        <f>+I55+I60</f>
        <v>226300</v>
      </c>
    </row>
    <row r="58" spans="1:14" ht="17.100000000000001" customHeight="1">
      <c r="B58" s="753" t="s">
        <v>676</v>
      </c>
      <c r="C58" s="754"/>
      <c r="D58" s="755">
        <f>N55</f>
        <v>2263000</v>
      </c>
      <c r="F58" s="760" t="s">
        <v>677</v>
      </c>
      <c r="G58" s="761"/>
      <c r="H58" s="762"/>
      <c r="I58" s="765">
        <f>I57*0.1</f>
        <v>26300</v>
      </c>
    </row>
    <row r="59" spans="1:14" ht="17.100000000000001" customHeight="1">
      <c r="B59" s="753" t="s">
        <v>678</v>
      </c>
      <c r="C59" s="767"/>
      <c r="D59" s="755">
        <f>+D58-D54</f>
        <v>-320000</v>
      </c>
      <c r="F59" s="760" t="s">
        <v>679</v>
      </c>
      <c r="G59" s="761"/>
      <c r="H59" s="762"/>
      <c r="I59" s="765">
        <f>+N55*0.1-(I55+I58)</f>
        <v>1</v>
      </c>
    </row>
    <row r="60" spans="1:14" ht="17.100000000000001" customHeight="1">
      <c r="A60" s="709"/>
      <c r="B60" s="768" t="s">
        <v>680</v>
      </c>
      <c r="C60" s="769"/>
      <c r="D60" s="769">
        <f>+N57</f>
        <v>226300</v>
      </c>
      <c r="F60" s="760" t="s">
        <v>681</v>
      </c>
      <c r="G60" s="761"/>
      <c r="H60" s="762"/>
      <c r="I60" s="765">
        <f>+I58+I59</f>
        <v>26301</v>
      </c>
    </row>
    <row r="61" spans="1:14" ht="17.100000000000001" customHeight="1">
      <c r="A61" s="709"/>
      <c r="B61" s="768" t="s">
        <v>682</v>
      </c>
      <c r="C61" s="769"/>
      <c r="D61" s="769">
        <f>+D60-D55</f>
        <v>-32000</v>
      </c>
      <c r="F61" s="760" t="s">
        <v>683</v>
      </c>
      <c r="G61" s="761"/>
      <c r="H61" s="762"/>
      <c r="I61" s="765">
        <f>I57+I60</f>
        <v>289301</v>
      </c>
    </row>
    <row r="62" spans="1:14" s="709" customFormat="1" ht="17.100000000000001" customHeight="1">
      <c r="A62" s="728"/>
      <c r="B62" s="733"/>
      <c r="C62" s="733"/>
      <c r="D62" s="733"/>
      <c r="E62" s="733"/>
      <c r="F62" s="733"/>
      <c r="G62" s="733"/>
      <c r="H62" s="671"/>
      <c r="I62" s="733"/>
      <c r="J62" s="733"/>
      <c r="K62" s="733"/>
      <c r="L62" s="733"/>
      <c r="M62" s="733"/>
      <c r="N62" s="731"/>
    </row>
    <row r="63" spans="1:14" s="709" customFormat="1" ht="123.75" customHeight="1">
      <c r="A63" s="672"/>
      <c r="G63" s="668"/>
    </row>
    <row r="64" spans="1:14" ht="17.100000000000001" customHeight="1">
      <c r="B64" s="669" t="s">
        <v>684</v>
      </c>
    </row>
    <row r="65" spans="1:14" ht="17.100000000000001" customHeight="1">
      <c r="B65" s="753" t="s">
        <v>655</v>
      </c>
      <c r="C65" s="754"/>
      <c r="D65" s="755">
        <v>2000000</v>
      </c>
      <c r="F65" s="756" t="s">
        <v>656</v>
      </c>
      <c r="G65" s="757"/>
      <c r="H65" s="758"/>
      <c r="I65" s="758"/>
      <c r="K65" s="756" t="s">
        <v>657</v>
      </c>
      <c r="L65" s="757"/>
      <c r="M65" s="758"/>
      <c r="N65" s="759"/>
    </row>
    <row r="66" spans="1:14" ht="17.100000000000001" customHeight="1">
      <c r="B66" s="753" t="s">
        <v>658</v>
      </c>
      <c r="C66" s="754"/>
      <c r="D66" s="755">
        <v>583000</v>
      </c>
      <c r="F66" s="760" t="s">
        <v>659</v>
      </c>
      <c r="G66" s="761"/>
      <c r="H66" s="762"/>
      <c r="I66" s="765">
        <v>2000000</v>
      </c>
      <c r="K66" s="760" t="s">
        <v>660</v>
      </c>
      <c r="L66" s="761"/>
      <c r="M66" s="762"/>
      <c r="N66" s="764">
        <v>2263000</v>
      </c>
    </row>
    <row r="67" spans="1:14" s="709" customFormat="1" ht="17.100000000000001" customHeight="1">
      <c r="B67" s="753" t="s">
        <v>661</v>
      </c>
      <c r="C67" s="754"/>
      <c r="D67" s="755">
        <v>2583000</v>
      </c>
      <c r="F67" s="760" t="s">
        <v>662</v>
      </c>
      <c r="G67" s="761"/>
      <c r="H67" s="762"/>
      <c r="I67" s="765">
        <v>0</v>
      </c>
      <c r="K67" s="760" t="s">
        <v>663</v>
      </c>
      <c r="L67" s="761"/>
      <c r="M67" s="762"/>
      <c r="N67" s="765">
        <v>0</v>
      </c>
    </row>
    <row r="68" spans="1:14" s="709" customFormat="1" ht="17.100000000000001" customHeight="1">
      <c r="B68" s="753" t="s">
        <v>664</v>
      </c>
      <c r="C68" s="754"/>
      <c r="D68" s="755">
        <v>0</v>
      </c>
      <c r="F68" s="760" t="s">
        <v>665</v>
      </c>
      <c r="G68" s="761"/>
      <c r="H68" s="762"/>
      <c r="I68" s="765">
        <v>2000000</v>
      </c>
      <c r="K68" s="799" t="s">
        <v>666</v>
      </c>
      <c r="L68" s="800"/>
      <c r="M68" s="801"/>
      <c r="N68" s="802">
        <f>SUM(N66:N67)</f>
        <v>2263000</v>
      </c>
    </row>
    <row r="69" spans="1:14" s="709" customFormat="1" ht="17.100000000000001" customHeight="1">
      <c r="B69" s="753" t="s">
        <v>667</v>
      </c>
      <c r="C69" s="754"/>
      <c r="D69" s="755">
        <v>2583000</v>
      </c>
      <c r="F69" s="760" t="s">
        <v>685</v>
      </c>
      <c r="G69" s="761"/>
      <c r="H69" s="762"/>
      <c r="I69" s="765">
        <v>2000000</v>
      </c>
      <c r="K69" s="760" t="s">
        <v>669</v>
      </c>
      <c r="L69" s="761"/>
      <c r="M69" s="762"/>
      <c r="N69" s="766">
        <v>1</v>
      </c>
    </row>
    <row r="70" spans="1:14" s="709" customFormat="1" ht="17.100000000000001" customHeight="1">
      <c r="B70" s="753" t="s">
        <v>739</v>
      </c>
      <c r="C70" s="754"/>
      <c r="D70" s="755">
        <f>INT(D67*10%)</f>
        <v>258300</v>
      </c>
      <c r="F70" s="760" t="s">
        <v>670</v>
      </c>
      <c r="G70" s="761"/>
      <c r="H70" s="762"/>
      <c r="I70" s="765">
        <v>199999</v>
      </c>
      <c r="K70" s="760" t="s">
        <v>671</v>
      </c>
      <c r="L70" s="761"/>
      <c r="M70" s="762"/>
      <c r="N70" s="765">
        <f>N68*N69</f>
        <v>2263000</v>
      </c>
    </row>
    <row r="71" spans="1:14" s="709" customFormat="1" ht="16.5" customHeight="1">
      <c r="B71" s="753" t="s">
        <v>672</v>
      </c>
      <c r="C71" s="754"/>
      <c r="D71" s="755">
        <f>D67+D70</f>
        <v>2841300</v>
      </c>
      <c r="K71" s="799" t="s">
        <v>673</v>
      </c>
      <c r="L71" s="800"/>
      <c r="M71" s="801"/>
      <c r="N71" s="802">
        <f>N68-N70</f>
        <v>0</v>
      </c>
    </row>
    <row r="72" spans="1:14" ht="17.100000000000001" customHeight="1">
      <c r="F72" s="760" t="s">
        <v>686</v>
      </c>
      <c r="G72" s="761"/>
      <c r="H72" s="762"/>
      <c r="I72" s="765">
        <f>N70-I69</f>
        <v>263000</v>
      </c>
      <c r="K72" s="799" t="s">
        <v>675</v>
      </c>
      <c r="L72" s="800"/>
      <c r="M72" s="801"/>
      <c r="N72" s="1084">
        <f>+I70+I77</f>
        <v>226300</v>
      </c>
    </row>
    <row r="73" spans="1:14" ht="17.100000000000001" customHeight="1">
      <c r="B73" s="753" t="s">
        <v>676</v>
      </c>
      <c r="C73" s="754"/>
      <c r="D73" s="755">
        <f>N68</f>
        <v>2263000</v>
      </c>
      <c r="F73" s="760" t="s">
        <v>687</v>
      </c>
      <c r="G73" s="761"/>
      <c r="H73" s="762"/>
      <c r="I73" s="765">
        <v>0</v>
      </c>
    </row>
    <row r="74" spans="1:14" ht="17.100000000000001" customHeight="1">
      <c r="A74" s="709"/>
      <c r="B74" s="753" t="s">
        <v>678</v>
      </c>
      <c r="C74" s="754"/>
      <c r="D74" s="755">
        <f>D73-D69</f>
        <v>-320000</v>
      </c>
      <c r="F74" s="760" t="s">
        <v>674</v>
      </c>
      <c r="G74" s="761"/>
      <c r="H74" s="762"/>
      <c r="I74" s="765">
        <f>SUM(I72:I73)</f>
        <v>263000</v>
      </c>
    </row>
    <row r="75" spans="1:14" ht="17.100000000000001" customHeight="1">
      <c r="A75" s="709"/>
      <c r="B75" s="768" t="s">
        <v>680</v>
      </c>
      <c r="C75" s="769"/>
      <c r="D75" s="769">
        <f>+N72</f>
        <v>226300</v>
      </c>
      <c r="F75" s="760" t="s">
        <v>677</v>
      </c>
      <c r="G75" s="761"/>
      <c r="H75" s="762"/>
      <c r="I75" s="765">
        <f>I74*0.1</f>
        <v>26300</v>
      </c>
    </row>
    <row r="76" spans="1:14" ht="17.100000000000001" customHeight="1">
      <c r="A76" s="709"/>
      <c r="B76" s="768" t="s">
        <v>682</v>
      </c>
      <c r="C76" s="769"/>
      <c r="D76" s="769">
        <f>+D75-D70</f>
        <v>-32000</v>
      </c>
      <c r="F76" s="760" t="s">
        <v>679</v>
      </c>
      <c r="G76" s="761"/>
      <c r="H76" s="762"/>
      <c r="I76" s="765">
        <f>+N70*0.1-(I70+I75)</f>
        <v>1</v>
      </c>
    </row>
    <row r="77" spans="1:14" ht="17.100000000000001" customHeight="1">
      <c r="A77" s="709"/>
      <c r="B77" s="709"/>
      <c r="C77" s="709"/>
      <c r="D77" s="709"/>
      <c r="F77" s="760" t="s">
        <v>681</v>
      </c>
      <c r="G77" s="761"/>
      <c r="H77" s="762"/>
      <c r="I77" s="765">
        <f>I75+I76</f>
        <v>26301</v>
      </c>
    </row>
    <row r="78" spans="1:14" ht="17.100000000000001" customHeight="1">
      <c r="A78" s="709"/>
      <c r="B78" s="709"/>
      <c r="C78" s="709"/>
      <c r="D78" s="709"/>
      <c r="E78" s="709"/>
      <c r="F78" s="760" t="s">
        <v>683</v>
      </c>
      <c r="G78" s="761"/>
      <c r="H78" s="762"/>
      <c r="I78" s="765">
        <f>I74+I77</f>
        <v>289301</v>
      </c>
    </row>
    <row r="79" spans="1:14" ht="17.100000000000001" customHeight="1">
      <c r="A79" s="709"/>
      <c r="B79" s="709"/>
      <c r="C79" s="709"/>
      <c r="D79" s="709"/>
    </row>
    <row r="80" spans="1:14" s="709" customFormat="1" ht="17.100000000000001" customHeight="1">
      <c r="A80" s="728"/>
      <c r="B80" s="733"/>
      <c r="C80" s="733"/>
      <c r="D80" s="733"/>
      <c r="E80" s="733"/>
      <c r="F80" s="733"/>
      <c r="G80" s="673"/>
      <c r="H80" s="733"/>
      <c r="I80" s="733"/>
      <c r="J80" s="733"/>
      <c r="K80" s="733"/>
      <c r="L80" s="733"/>
      <c r="M80" s="733"/>
      <c r="N80" s="731"/>
    </row>
    <row r="81" spans="1:15" s="709" customFormat="1" ht="16.5" customHeight="1">
      <c r="A81" s="642"/>
      <c r="G81" s="668"/>
    </row>
    <row r="82" spans="1:15" ht="17.100000000000001" customHeight="1">
      <c r="B82" s="669" t="s">
        <v>688</v>
      </c>
    </row>
    <row r="83" spans="1:15" ht="17.100000000000001" customHeight="1">
      <c r="B83" s="753" t="s">
        <v>655</v>
      </c>
      <c r="C83" s="754"/>
      <c r="D83" s="755">
        <f>+D85-D84</f>
        <v>2000000</v>
      </c>
      <c r="F83" s="756" t="s">
        <v>656</v>
      </c>
      <c r="G83" s="757"/>
      <c r="H83" s="758"/>
      <c r="I83" s="758"/>
      <c r="K83" s="756" t="s">
        <v>657</v>
      </c>
      <c r="L83" s="757"/>
      <c r="M83" s="758"/>
      <c r="N83" s="759"/>
    </row>
    <row r="84" spans="1:15" ht="17.100000000000001" customHeight="1">
      <c r="B84" s="753" t="s">
        <v>658</v>
      </c>
      <c r="C84" s="754"/>
      <c r="D84" s="755">
        <v>583000</v>
      </c>
      <c r="F84" s="760" t="s">
        <v>659</v>
      </c>
      <c r="G84" s="761"/>
      <c r="H84" s="762"/>
      <c r="I84" s="765">
        <v>1999999</v>
      </c>
      <c r="K84" s="760" t="s">
        <v>660</v>
      </c>
      <c r="L84" s="761"/>
      <c r="M84" s="762"/>
      <c r="N84" s="765">
        <v>2263000</v>
      </c>
    </row>
    <row r="85" spans="1:15" s="709" customFormat="1" ht="17.100000000000001" customHeight="1">
      <c r="B85" s="753" t="s">
        <v>661</v>
      </c>
      <c r="C85" s="754"/>
      <c r="D85" s="755">
        <v>2583000</v>
      </c>
      <c r="F85" s="760" t="s">
        <v>662</v>
      </c>
      <c r="G85" s="761"/>
      <c r="H85" s="762"/>
      <c r="I85" s="765">
        <v>0</v>
      </c>
      <c r="K85" s="760" t="s">
        <v>663</v>
      </c>
      <c r="L85" s="761"/>
      <c r="M85" s="762"/>
      <c r="N85" s="765">
        <v>0</v>
      </c>
    </row>
    <row r="86" spans="1:15" s="709" customFormat="1" ht="17.100000000000001" customHeight="1">
      <c r="B86" s="753" t="s">
        <v>664</v>
      </c>
      <c r="C86" s="754"/>
      <c r="D86" s="755">
        <v>0</v>
      </c>
      <c r="F86" s="760" t="s">
        <v>665</v>
      </c>
      <c r="G86" s="761"/>
      <c r="H86" s="762"/>
      <c r="I86" s="765">
        <v>1999999</v>
      </c>
      <c r="K86" s="799" t="s">
        <v>666</v>
      </c>
      <c r="L86" s="800"/>
      <c r="M86" s="801"/>
      <c r="N86" s="802">
        <f>+N84+N85</f>
        <v>2263000</v>
      </c>
    </row>
    <row r="87" spans="1:15" s="709" customFormat="1" ht="17.100000000000001" customHeight="1">
      <c r="B87" s="753" t="s">
        <v>667</v>
      </c>
      <c r="C87" s="754"/>
      <c r="D87" s="755">
        <f>+D85+D86</f>
        <v>2583000</v>
      </c>
      <c r="F87" s="760" t="s">
        <v>689</v>
      </c>
      <c r="G87" s="761"/>
      <c r="H87" s="762"/>
      <c r="I87" s="765">
        <v>2199998</v>
      </c>
      <c r="K87" s="760" t="s">
        <v>669</v>
      </c>
      <c r="L87" s="761"/>
      <c r="M87" s="762"/>
      <c r="N87" s="766">
        <v>1</v>
      </c>
    </row>
    <row r="88" spans="1:15" s="709" customFormat="1" ht="17.100000000000001" customHeight="1">
      <c r="B88" s="753" t="s">
        <v>739</v>
      </c>
      <c r="C88" s="754"/>
      <c r="D88" s="755">
        <f>INT(D87*10%)</f>
        <v>258300</v>
      </c>
      <c r="F88" s="760" t="s">
        <v>670</v>
      </c>
      <c r="G88" s="761"/>
      <c r="H88" s="762"/>
      <c r="I88" s="765">
        <v>199999</v>
      </c>
      <c r="K88" s="760" t="s">
        <v>671</v>
      </c>
      <c r="L88" s="761"/>
      <c r="M88" s="762"/>
      <c r="N88" s="765">
        <f>N86*N87</f>
        <v>2263000</v>
      </c>
    </row>
    <row r="89" spans="1:15" s="709" customFormat="1" ht="17.100000000000001" customHeight="1">
      <c r="B89" s="753" t="s">
        <v>672</v>
      </c>
      <c r="C89" s="754"/>
      <c r="D89" s="755">
        <f>D85+D88</f>
        <v>2841300</v>
      </c>
      <c r="H89" s="670"/>
      <c r="K89" s="799" t="s">
        <v>673</v>
      </c>
      <c r="L89" s="800"/>
      <c r="M89" s="801"/>
      <c r="N89" s="802">
        <f>+N86-N88</f>
        <v>0</v>
      </c>
    </row>
    <row r="90" spans="1:15" ht="17.100000000000001" customHeight="1">
      <c r="F90" s="709"/>
      <c r="G90" s="709"/>
      <c r="H90" s="709"/>
      <c r="I90" s="770"/>
      <c r="J90" s="709"/>
      <c r="K90" s="799" t="s">
        <v>690</v>
      </c>
      <c r="L90" s="800"/>
      <c r="M90" s="801"/>
      <c r="N90" s="802">
        <f>N88*0.1</f>
        <v>226300</v>
      </c>
    </row>
    <row r="91" spans="1:15" ht="17.100000000000001" customHeight="1">
      <c r="B91" s="753" t="s">
        <v>691</v>
      </c>
      <c r="C91" s="754"/>
      <c r="D91" s="755">
        <f>+N88</f>
        <v>2263000</v>
      </c>
      <c r="F91" s="709"/>
      <c r="G91" s="709"/>
      <c r="H91" s="709"/>
      <c r="I91" s="770"/>
      <c r="J91" s="709"/>
      <c r="K91" s="760" t="s">
        <v>692</v>
      </c>
      <c r="L91" s="761"/>
      <c r="M91" s="762"/>
      <c r="N91" s="765">
        <f>+N88+N90</f>
        <v>2489300</v>
      </c>
      <c r="O91" s="709"/>
    </row>
    <row r="92" spans="1:15" ht="17.100000000000001" customHeight="1">
      <c r="B92" s="753" t="s">
        <v>693</v>
      </c>
      <c r="C92" s="767"/>
      <c r="D92" s="755">
        <f>+D91-D87</f>
        <v>-320000</v>
      </c>
      <c r="E92" s="709"/>
      <c r="F92" s="760" t="s">
        <v>683</v>
      </c>
      <c r="G92" s="761"/>
      <c r="H92" s="762"/>
      <c r="I92" s="765">
        <f>+N91-I87</f>
        <v>289302</v>
      </c>
      <c r="K92" s="709"/>
      <c r="L92" s="709"/>
      <c r="M92" s="709"/>
      <c r="N92" s="709"/>
      <c r="O92" s="709"/>
    </row>
    <row r="93" spans="1:15" ht="17.100000000000001" customHeight="1">
      <c r="A93" s="709"/>
      <c r="B93" s="768" t="s">
        <v>680</v>
      </c>
      <c r="C93" s="769"/>
      <c r="D93" s="769">
        <f>+N90</f>
        <v>226300</v>
      </c>
      <c r="F93" s="760" t="s">
        <v>681</v>
      </c>
      <c r="G93" s="761"/>
      <c r="H93" s="762"/>
      <c r="I93" s="765">
        <f>+N90-I88</f>
        <v>26301</v>
      </c>
      <c r="J93" s="709"/>
      <c r="O93" s="709"/>
    </row>
    <row r="94" spans="1:15" s="709" customFormat="1" ht="17.100000000000001" customHeight="1">
      <c r="B94" s="768" t="s">
        <v>682</v>
      </c>
      <c r="C94" s="769"/>
      <c r="D94" s="769">
        <f>+D93-D88</f>
        <v>-32000</v>
      </c>
      <c r="E94" s="643"/>
      <c r="F94" s="760" t="s">
        <v>674</v>
      </c>
      <c r="G94" s="761"/>
      <c r="H94" s="762"/>
      <c r="I94" s="765">
        <f>+I92-I93</f>
        <v>263001</v>
      </c>
    </row>
    <row r="95" spans="1:15" s="709" customFormat="1" ht="17.100000000000001" customHeight="1">
      <c r="A95" s="642"/>
      <c r="G95" s="668"/>
    </row>
    <row r="96" spans="1:15" s="709" customFormat="1" ht="17.100000000000001" customHeight="1">
      <c r="A96" s="728"/>
      <c r="B96" s="733"/>
      <c r="C96" s="733"/>
      <c r="D96" s="733"/>
      <c r="E96" s="733"/>
      <c r="F96" s="733"/>
      <c r="G96" s="733"/>
      <c r="H96" s="671"/>
      <c r="I96" s="733"/>
      <c r="J96" s="733"/>
      <c r="K96" s="733"/>
      <c r="L96" s="733"/>
      <c r="M96" s="733"/>
      <c r="N96" s="731"/>
    </row>
    <row r="97" spans="1:14" s="709" customFormat="1" ht="17.100000000000001" customHeight="1">
      <c r="H97" s="670"/>
    </row>
    <row r="98" spans="1:14" ht="17.100000000000001" customHeight="1">
      <c r="B98" s="669" t="s">
        <v>694</v>
      </c>
    </row>
    <row r="99" spans="1:14" ht="17.100000000000001" customHeight="1">
      <c r="B99" s="753" t="s">
        <v>655</v>
      </c>
      <c r="C99" s="754"/>
      <c r="D99" s="755">
        <v>2000000</v>
      </c>
      <c r="F99" s="756" t="s">
        <v>656</v>
      </c>
      <c r="G99" s="757"/>
      <c r="H99" s="758"/>
      <c r="I99" s="758"/>
      <c r="K99" s="756" t="s">
        <v>657</v>
      </c>
      <c r="L99" s="757"/>
      <c r="M99" s="758"/>
      <c r="N99" s="759"/>
    </row>
    <row r="100" spans="1:14" ht="17.100000000000001" customHeight="1">
      <c r="B100" s="753" t="s">
        <v>658</v>
      </c>
      <c r="C100" s="754"/>
      <c r="D100" s="755">
        <v>583000</v>
      </c>
      <c r="F100" s="760" t="s">
        <v>695</v>
      </c>
      <c r="G100" s="761"/>
      <c r="H100" s="762"/>
      <c r="I100" s="765">
        <v>2100000</v>
      </c>
      <c r="K100" s="760" t="s">
        <v>660</v>
      </c>
      <c r="L100" s="761"/>
      <c r="M100" s="762"/>
      <c r="N100" s="765">
        <v>2263000</v>
      </c>
    </row>
    <row r="101" spans="1:14" s="709" customFormat="1" ht="17.100000000000001" customHeight="1">
      <c r="B101" s="753" t="s">
        <v>661</v>
      </c>
      <c r="C101" s="754"/>
      <c r="D101" s="755">
        <v>2583000</v>
      </c>
      <c r="F101" s="760" t="s">
        <v>696</v>
      </c>
      <c r="G101" s="761"/>
      <c r="H101" s="762"/>
      <c r="I101" s="765">
        <v>0</v>
      </c>
      <c r="K101" s="760" t="s">
        <v>697</v>
      </c>
      <c r="L101" s="761"/>
      <c r="M101" s="762"/>
      <c r="N101" s="765">
        <f>N100+N100*0.1</f>
        <v>2489300</v>
      </c>
    </row>
    <row r="102" spans="1:14" s="709" customFormat="1" ht="17.100000000000001" customHeight="1">
      <c r="B102" s="753" t="s">
        <v>664</v>
      </c>
      <c r="C102" s="754"/>
      <c r="D102" s="755">
        <v>0</v>
      </c>
      <c r="F102" s="760" t="s">
        <v>698</v>
      </c>
      <c r="G102" s="761"/>
      <c r="H102" s="762"/>
      <c r="I102" s="765">
        <v>2100000</v>
      </c>
      <c r="K102" s="760" t="s">
        <v>699</v>
      </c>
      <c r="L102" s="761"/>
      <c r="M102" s="762"/>
      <c r="N102" s="765">
        <v>0</v>
      </c>
    </row>
    <row r="103" spans="1:14" s="709" customFormat="1" ht="17.100000000000001" customHeight="1">
      <c r="B103" s="753" t="s">
        <v>667</v>
      </c>
      <c r="C103" s="754"/>
      <c r="D103" s="755">
        <v>2583000</v>
      </c>
      <c r="F103" s="760" t="s">
        <v>689</v>
      </c>
      <c r="G103" s="761"/>
      <c r="H103" s="762"/>
      <c r="I103" s="765">
        <v>2100000</v>
      </c>
      <c r="K103" s="799" t="s">
        <v>700</v>
      </c>
      <c r="L103" s="800"/>
      <c r="M103" s="801"/>
      <c r="N103" s="802">
        <f>SUM(N101:N102)</f>
        <v>2489300</v>
      </c>
    </row>
    <row r="104" spans="1:14" s="709" customFormat="1" ht="17.100000000000001" customHeight="1">
      <c r="B104" s="753" t="s">
        <v>739</v>
      </c>
      <c r="C104" s="754"/>
      <c r="D104" s="755">
        <f>INT(D101*10%)</f>
        <v>258300</v>
      </c>
      <c r="F104" s="760" t="s">
        <v>670</v>
      </c>
      <c r="G104" s="761"/>
      <c r="H104" s="762"/>
      <c r="I104" s="765">
        <v>190908</v>
      </c>
      <c r="K104" s="760" t="s">
        <v>669</v>
      </c>
      <c r="L104" s="761"/>
      <c r="M104" s="762"/>
      <c r="N104" s="766">
        <v>1</v>
      </c>
    </row>
    <row r="105" spans="1:14" s="709" customFormat="1" ht="17.100000000000001" customHeight="1">
      <c r="B105" s="753" t="s">
        <v>672</v>
      </c>
      <c r="C105" s="754"/>
      <c r="D105" s="755">
        <f>D101+D104</f>
        <v>2841300</v>
      </c>
      <c r="E105" s="643"/>
      <c r="I105" s="770"/>
      <c r="K105" s="760" t="s">
        <v>701</v>
      </c>
      <c r="L105" s="761"/>
      <c r="M105" s="762"/>
      <c r="N105" s="765">
        <f>N103*N104</f>
        <v>2489300</v>
      </c>
    </row>
    <row r="106" spans="1:14" ht="17.100000000000001" customHeight="1">
      <c r="E106" s="709"/>
      <c r="F106" s="760" t="s">
        <v>683</v>
      </c>
      <c r="G106" s="761"/>
      <c r="H106" s="761"/>
      <c r="I106" s="765">
        <f>N107-I103</f>
        <v>389300</v>
      </c>
      <c r="K106" s="760" t="s">
        <v>702</v>
      </c>
      <c r="L106" s="761"/>
      <c r="M106" s="762"/>
      <c r="N106" s="765">
        <v>0</v>
      </c>
    </row>
    <row r="107" spans="1:14" ht="17.100000000000001" customHeight="1">
      <c r="B107" s="753" t="s">
        <v>703</v>
      </c>
      <c r="C107" s="754"/>
      <c r="D107" s="755">
        <f>N103</f>
        <v>2489300</v>
      </c>
      <c r="E107" s="709"/>
      <c r="F107" s="1085" t="s">
        <v>704</v>
      </c>
      <c r="G107" s="1086"/>
      <c r="H107" s="1086"/>
      <c r="I107" s="1087">
        <f>I106*10/(10+100)</f>
        <v>35390.909090909088</v>
      </c>
      <c r="K107" s="760" t="s">
        <v>692</v>
      </c>
      <c r="L107" s="761"/>
      <c r="M107" s="762"/>
      <c r="N107" s="765">
        <f>SUM(N105:N106)</f>
        <v>2489300</v>
      </c>
    </row>
    <row r="108" spans="1:14" ht="17.100000000000001" customHeight="1">
      <c r="A108" s="709"/>
      <c r="B108" s="753" t="s">
        <v>705</v>
      </c>
      <c r="C108" s="754"/>
      <c r="D108" s="755">
        <f>D107-D105</f>
        <v>-352000</v>
      </c>
      <c r="E108" s="709"/>
      <c r="F108" s="1085" t="s">
        <v>706</v>
      </c>
      <c r="G108" s="1086"/>
      <c r="H108" s="1086"/>
      <c r="I108" s="1087">
        <f>INT(N107*10/(100+10))-(I104+I107)</f>
        <v>1.0909090909117367</v>
      </c>
      <c r="K108" s="799" t="s">
        <v>707</v>
      </c>
      <c r="L108" s="800"/>
      <c r="M108" s="801"/>
      <c r="N108" s="802">
        <v>0</v>
      </c>
    </row>
    <row r="109" spans="1:14" ht="17.100000000000001" customHeight="1">
      <c r="A109" s="709"/>
      <c r="B109" s="768" t="s">
        <v>680</v>
      </c>
      <c r="C109" s="769"/>
      <c r="D109" s="769">
        <f>+N109</f>
        <v>226300</v>
      </c>
      <c r="E109" s="709"/>
      <c r="F109" s="1085" t="s">
        <v>188</v>
      </c>
      <c r="G109" s="1086"/>
      <c r="H109" s="1086"/>
      <c r="I109" s="1087">
        <f>I107+I108</f>
        <v>35392</v>
      </c>
      <c r="K109" s="799" t="s">
        <v>675</v>
      </c>
      <c r="L109" s="800"/>
      <c r="M109" s="801"/>
      <c r="N109" s="1084">
        <f>+I104+I109</f>
        <v>226300</v>
      </c>
    </row>
    <row r="110" spans="1:14" ht="17.100000000000001" customHeight="1">
      <c r="A110" s="709"/>
      <c r="B110" s="768" t="s">
        <v>682</v>
      </c>
      <c r="C110" s="769"/>
      <c r="D110" s="769">
        <f>+D109-D104</f>
        <v>-32000</v>
      </c>
      <c r="E110" s="709"/>
      <c r="F110" s="1085" t="s">
        <v>708</v>
      </c>
      <c r="G110" s="1086"/>
      <c r="H110" s="1086"/>
      <c r="I110" s="1087">
        <f>I106-I109</f>
        <v>353908</v>
      </c>
    </row>
    <row r="111" spans="1:14" ht="17.100000000000001" customHeight="1">
      <c r="A111" s="709"/>
      <c r="B111" s="709"/>
      <c r="C111" s="771"/>
      <c r="D111" s="771"/>
    </row>
    <row r="112" spans="1:14" s="709" customFormat="1" ht="17.100000000000001" customHeight="1">
      <c r="A112" s="728"/>
      <c r="B112" s="733"/>
      <c r="C112" s="733"/>
      <c r="D112" s="733"/>
      <c r="E112" s="733"/>
      <c r="F112" s="733"/>
      <c r="G112" s="733"/>
      <c r="H112" s="671"/>
      <c r="I112" s="733"/>
      <c r="J112" s="733"/>
      <c r="K112" s="733"/>
      <c r="L112" s="733"/>
      <c r="M112" s="733"/>
      <c r="N112" s="731"/>
    </row>
    <row r="113" spans="1:10" s="709" customFormat="1" ht="17.100000000000001" customHeight="1">
      <c r="A113" s="642"/>
      <c r="E113" s="643"/>
      <c r="F113" s="643"/>
      <c r="G113" s="643"/>
      <c r="H113" s="643"/>
      <c r="I113" s="643"/>
      <c r="J113" s="643"/>
    </row>
    <row r="114" spans="1:10" s="709" customFormat="1" ht="17.100000000000001" customHeight="1">
      <c r="A114" s="642"/>
      <c r="E114" s="643"/>
      <c r="F114" s="643"/>
      <c r="G114" s="643"/>
      <c r="H114" s="643"/>
      <c r="I114" s="643"/>
      <c r="J114" s="643"/>
    </row>
  </sheetData>
  <mergeCells count="1">
    <mergeCell ref="G5:J6"/>
  </mergeCells>
  <phoneticPr fontId="1"/>
  <pageMargins left="0.70866141732283472" right="0.70866141732283472" top="1.1417322834645669" bottom="0.74803149606299213" header="0.51181102362204722" footer="0.31496062992125984"/>
  <pageSetup paperSize="9" scale="53" fitToHeight="0" orientation="landscape" r:id="rId1"/>
  <headerFooter>
    <oddHeader>&amp;R2022年度　情報化評議会(CI-NET)　標準委員会　第3回　資料6
2022年12月02日</oddHeader>
  </headerFooter>
  <rowBreaks count="2" manualBreakCount="2">
    <brk id="48" max="16" man="1"/>
    <brk id="81"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
  <sheetViews>
    <sheetView topLeftCell="A4" zoomScale="130" zoomScaleNormal="130" workbookViewId="0">
      <selection activeCell="E19" sqref="E19"/>
    </sheetView>
  </sheetViews>
  <sheetFormatPr defaultRowHeight="18.75"/>
  <sheetData/>
  <phoneticPr fontId="1"/>
  <pageMargins left="0.70866141732283472" right="0.70866141732283472" top="1.1417322834645669" bottom="0.74803149606299213" header="0.51181102362204722" footer="0.31496062992125984"/>
  <pageSetup paperSize="9" orientation="landscape" r:id="rId1"/>
  <headerFooter>
    <oddHeader>&amp;R2022年度　情報化評議会(CI-NET)　標準委員会　第3回　資料6
2022年12月02日</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B1:X42"/>
  <sheetViews>
    <sheetView view="pageBreakPreview" zoomScale="70" zoomScaleNormal="100" zoomScaleSheetLayoutView="70" workbookViewId="0">
      <selection activeCell="N28" sqref="N28"/>
    </sheetView>
  </sheetViews>
  <sheetFormatPr defaultColWidth="8.75" defaultRowHeight="18.75"/>
  <cols>
    <col min="1" max="1" width="8.75" style="475" customWidth="1"/>
    <col min="2" max="2" width="3.375" style="475" customWidth="1"/>
    <col min="3" max="3" width="15.6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2" width="20.625" style="475" customWidth="1"/>
    <col min="13" max="15" width="17.25" style="475" customWidth="1"/>
    <col min="16" max="16" width="19.875" style="475" bestFit="1"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48.95" customHeight="1" thickBot="1">
      <c r="B1" s="480"/>
      <c r="C1" s="481"/>
      <c r="D1" s="481"/>
      <c r="E1" s="481"/>
      <c r="F1" s="481"/>
      <c r="G1" s="481"/>
      <c r="O1" s="483"/>
      <c r="Q1" s="484"/>
      <c r="S1" s="485"/>
      <c r="T1" s="485"/>
      <c r="U1" s="485"/>
      <c r="V1" s="485"/>
      <c r="W1" s="485"/>
      <c r="X1" s="485"/>
    </row>
    <row r="2" spans="2:24" s="482" customFormat="1" ht="48.95" customHeight="1" thickBot="1">
      <c r="B2" s="1582" t="s">
        <v>275</v>
      </c>
      <c r="C2" s="1583"/>
      <c r="D2" s="481"/>
      <c r="E2" s="481"/>
      <c r="F2" s="481"/>
      <c r="G2" s="481"/>
      <c r="H2" s="1584" t="s">
        <v>1003</v>
      </c>
      <c r="I2" s="1584"/>
      <c r="J2" s="1584"/>
      <c r="K2" s="1584"/>
      <c r="L2" s="1584"/>
      <c r="M2" s="887"/>
      <c r="S2" s="485"/>
      <c r="T2" s="485"/>
      <c r="U2" s="485"/>
      <c r="V2" s="485"/>
      <c r="W2" s="485"/>
      <c r="X2" s="485"/>
    </row>
    <row r="3" spans="2:24">
      <c r="R3" s="486"/>
      <c r="S3" s="487"/>
      <c r="T3" s="488"/>
      <c r="U3" s="488"/>
      <c r="V3" s="488"/>
      <c r="W3" s="488"/>
      <c r="X3" s="488"/>
    </row>
    <row r="4" spans="2:24" ht="17.100000000000001" customHeight="1">
      <c r="B4" s="774" t="s">
        <v>757</v>
      </c>
      <c r="C4" s="774"/>
      <c r="D4" s="774"/>
      <c r="E4" s="774"/>
      <c r="F4" s="487" t="s">
        <v>21</v>
      </c>
      <c r="I4" s="473"/>
      <c r="K4" s="490"/>
      <c r="N4" s="560" t="s">
        <v>22</v>
      </c>
      <c r="O4" s="560" t="s">
        <v>23</v>
      </c>
      <c r="P4" s="562" t="s">
        <v>24</v>
      </c>
      <c r="R4" s="486"/>
      <c r="S4" s="487"/>
      <c r="T4" s="490"/>
      <c r="U4" s="490"/>
      <c r="V4" s="490"/>
      <c r="W4" s="490"/>
      <c r="X4" s="488"/>
    </row>
    <row r="5" spans="2:24" ht="17.100000000000001" customHeight="1">
      <c r="K5" s="490"/>
      <c r="N5" s="560" t="s">
        <v>27</v>
      </c>
      <c r="O5" s="560" t="s">
        <v>28</v>
      </c>
      <c r="P5" s="562" t="s">
        <v>28</v>
      </c>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560" t="s">
        <v>33</v>
      </c>
      <c r="P7" s="680" t="s">
        <v>34</v>
      </c>
      <c r="Q7" s="40"/>
      <c r="R7" s="40"/>
      <c r="S7" s="475"/>
      <c r="T7" s="475"/>
      <c r="V7" s="488"/>
      <c r="W7" s="488"/>
      <c r="X7" s="488"/>
    </row>
    <row r="8" spans="2:24" ht="17.100000000000001" customHeight="1">
      <c r="J8" s="1399" t="s">
        <v>35</v>
      </c>
      <c r="K8" s="1399"/>
      <c r="L8" s="1392" t="s">
        <v>36</v>
      </c>
      <c r="M8" s="1392"/>
      <c r="N8" s="1392"/>
      <c r="O8" s="562" t="s">
        <v>37</v>
      </c>
      <c r="P8" s="955">
        <v>44540</v>
      </c>
      <c r="S8" s="475"/>
      <c r="T8" s="475"/>
      <c r="V8" s="488"/>
      <c r="W8" s="488"/>
      <c r="X8" s="488"/>
    </row>
    <row r="9" spans="2:24" ht="17.100000000000001" customHeight="1">
      <c r="H9" s="493" t="s">
        <v>39</v>
      </c>
      <c r="I9" s="493"/>
      <c r="S9" s="475"/>
      <c r="T9" s="475"/>
      <c r="V9" s="488"/>
      <c r="W9" s="488"/>
      <c r="X9" s="488"/>
    </row>
    <row r="10" spans="2:24" ht="17.100000000000001" customHeight="1">
      <c r="B10" s="494"/>
      <c r="C10" s="577" t="s">
        <v>986</v>
      </c>
      <c r="D10" s="577"/>
      <c r="E10" s="495" t="s">
        <v>800</v>
      </c>
      <c r="F10" s="495"/>
      <c r="G10" s="495"/>
      <c r="H10" s="496"/>
      <c r="J10" s="678" t="s">
        <v>523</v>
      </c>
      <c r="K10" s="675"/>
      <c r="L10" s="675" t="s">
        <v>527</v>
      </c>
      <c r="M10" s="675"/>
      <c r="N10" s="495"/>
      <c r="O10" s="495"/>
      <c r="P10" s="496"/>
      <c r="Q10" s="497"/>
      <c r="R10" s="486"/>
      <c r="S10" s="475"/>
      <c r="T10" s="475"/>
      <c r="U10" s="475"/>
      <c r="V10" s="488"/>
      <c r="W10" s="488"/>
      <c r="X10" s="488"/>
    </row>
    <row r="11" spans="2:24" ht="17.100000000000001" customHeight="1">
      <c r="B11" s="497"/>
      <c r="C11" s="473" t="s">
        <v>843</v>
      </c>
      <c r="D11" s="473"/>
      <c r="E11" s="475" t="s">
        <v>844</v>
      </c>
      <c r="H11" s="498"/>
      <c r="J11" s="502" t="s">
        <v>985</v>
      </c>
      <c r="K11" s="486"/>
      <c r="L11" s="559" t="s">
        <v>800</v>
      </c>
      <c r="M11" s="559"/>
      <c r="P11" s="498"/>
      <c r="Q11" s="497"/>
      <c r="R11" s="486"/>
      <c r="S11" s="475"/>
      <c r="T11" s="475"/>
      <c r="U11" s="475"/>
      <c r="V11" s="488"/>
      <c r="W11" s="488"/>
      <c r="X11" s="488"/>
    </row>
    <row r="12" spans="2:24" ht="17.100000000000001" customHeight="1">
      <c r="B12" s="497"/>
      <c r="C12" s="473" t="s">
        <v>845</v>
      </c>
      <c r="D12" s="473"/>
      <c r="E12" s="493" t="s">
        <v>846</v>
      </c>
      <c r="H12" s="498"/>
      <c r="I12" s="500"/>
      <c r="J12" s="244" t="s">
        <v>40</v>
      </c>
      <c r="L12" s="493" t="s">
        <v>41</v>
      </c>
      <c r="M12" s="493"/>
      <c r="O12" s="545"/>
      <c r="P12" s="498"/>
      <c r="Q12" s="549"/>
      <c r="R12" s="486"/>
      <c r="S12" s="475"/>
      <c r="T12" s="475"/>
      <c r="U12" s="475"/>
      <c r="V12" s="488"/>
      <c r="W12" s="488"/>
      <c r="X12" s="488"/>
    </row>
    <row r="13" spans="2:24" ht="17.100000000000001" customHeight="1">
      <c r="B13" s="497"/>
      <c r="C13" s="473" t="s">
        <v>52</v>
      </c>
      <c r="D13" s="473"/>
      <c r="E13" s="475" t="s">
        <v>847</v>
      </c>
      <c r="H13" s="501"/>
      <c r="I13" s="500"/>
      <c r="J13" s="244" t="s">
        <v>43</v>
      </c>
      <c r="L13" s="475" t="s">
        <v>44</v>
      </c>
      <c r="P13" s="576"/>
      <c r="Q13" s="497"/>
      <c r="R13" s="486"/>
      <c r="S13" s="487"/>
      <c r="T13" s="488"/>
      <c r="U13" s="488"/>
      <c r="V13" s="488"/>
      <c r="W13" s="488"/>
      <c r="X13" s="488"/>
    </row>
    <row r="14" spans="2:24" ht="17.100000000000001" customHeight="1">
      <c r="B14" s="497"/>
      <c r="C14" s="473" t="s">
        <v>54</v>
      </c>
      <c r="D14" s="473"/>
      <c r="E14" s="475" t="s">
        <v>848</v>
      </c>
      <c r="H14" s="501"/>
      <c r="J14" s="244" t="s">
        <v>46</v>
      </c>
      <c r="L14" s="475" t="s">
        <v>47</v>
      </c>
      <c r="P14" s="498"/>
      <c r="Q14" s="497"/>
      <c r="R14" s="486"/>
      <c r="S14" s="487"/>
      <c r="T14" s="475"/>
      <c r="U14" s="475"/>
      <c r="V14" s="475"/>
      <c r="W14" s="488"/>
      <c r="X14" s="488"/>
    </row>
    <row r="15" spans="2:24" ht="17.100000000000001" customHeight="1">
      <c r="B15" s="497"/>
      <c r="C15" s="681" t="s">
        <v>56</v>
      </c>
      <c r="D15" s="681"/>
      <c r="E15" s="475" t="s">
        <v>849</v>
      </c>
      <c r="H15" s="501"/>
      <c r="J15" s="244" t="s">
        <v>50</v>
      </c>
      <c r="L15" s="475" t="s">
        <v>752</v>
      </c>
      <c r="P15" s="498"/>
      <c r="Q15" s="550"/>
      <c r="R15" s="486"/>
      <c r="S15" s="487"/>
      <c r="T15" s="475"/>
      <c r="U15" s="475"/>
      <c r="V15" s="475"/>
      <c r="W15" s="475"/>
      <c r="X15" s="475"/>
    </row>
    <row r="16" spans="2:24" ht="17.100000000000001" customHeight="1">
      <c r="B16" s="250"/>
      <c r="C16" s="503"/>
      <c r="D16" s="503"/>
      <c r="E16" s="249"/>
      <c r="F16" s="249"/>
      <c r="G16" s="249"/>
      <c r="H16" s="505"/>
      <c r="J16" s="250"/>
      <c r="K16" s="503"/>
      <c r="L16" s="249"/>
      <c r="M16" s="249"/>
      <c r="N16" s="249"/>
      <c r="O16" s="249"/>
      <c r="P16" s="504"/>
      <c r="Q16" s="497"/>
      <c r="R16" s="486"/>
      <c r="S16" s="487"/>
      <c r="T16" s="475"/>
      <c r="U16" s="475"/>
      <c r="V16" s="475"/>
      <c r="W16" s="475"/>
      <c r="X16" s="475"/>
    </row>
    <row r="17" spans="2:24" ht="17.100000000000001" customHeight="1">
      <c r="C17" s="476"/>
      <c r="D17" s="476"/>
      <c r="E17" s="476"/>
      <c r="F17" s="476"/>
      <c r="G17" s="476"/>
      <c r="P17" s="473"/>
      <c r="R17" s="486"/>
      <c r="S17" s="487"/>
      <c r="T17" s="475"/>
      <c r="U17" s="475"/>
      <c r="V17" s="475"/>
      <c r="W17" s="488"/>
      <c r="X17" s="488"/>
    </row>
    <row r="18" spans="2:24" ht="17.100000000000001" customHeight="1">
      <c r="C18" s="476"/>
      <c r="D18" s="476"/>
      <c r="E18" s="476"/>
      <c r="F18" s="476"/>
      <c r="G18" s="476"/>
      <c r="H18" s="869"/>
      <c r="I18" s="869"/>
      <c r="J18" s="559"/>
      <c r="K18" s="559"/>
      <c r="L18" s="559"/>
      <c r="M18" s="559"/>
      <c r="N18" s="559"/>
      <c r="O18" s="559"/>
      <c r="P18" s="473"/>
      <c r="R18" s="486"/>
      <c r="S18" s="487"/>
      <c r="T18" s="475"/>
      <c r="U18" s="475"/>
      <c r="V18" s="475"/>
      <c r="W18" s="488"/>
      <c r="X18" s="488"/>
    </row>
    <row r="19" spans="2:24" ht="17.100000000000001" customHeight="1">
      <c r="B19" s="1580" t="s">
        <v>723</v>
      </c>
      <c r="C19" s="1581"/>
      <c r="K19" s="498"/>
      <c r="L19" s="560" t="s">
        <v>855</v>
      </c>
      <c r="M19" s="560" t="s">
        <v>856</v>
      </c>
      <c r="N19" s="816" t="s">
        <v>745</v>
      </c>
      <c r="O19" s="788" t="s">
        <v>61</v>
      </c>
      <c r="P19" s="832" t="s">
        <v>742</v>
      </c>
      <c r="Q19" s="508"/>
      <c r="R19" s="486"/>
      <c r="S19" s="487"/>
      <c r="T19" s="475"/>
      <c r="U19" s="475"/>
      <c r="V19" s="475"/>
      <c r="W19" s="488"/>
      <c r="X19" s="488"/>
    </row>
    <row r="20" spans="2:24" ht="17.100000000000001" customHeight="1">
      <c r="B20" s="494" t="s">
        <v>62</v>
      </c>
      <c r="C20" s="496" t="s">
        <v>63</v>
      </c>
      <c r="K20" s="498"/>
      <c r="L20" s="772" t="s">
        <v>362</v>
      </c>
      <c r="M20" s="772" t="s">
        <v>853</v>
      </c>
      <c r="N20" s="789">
        <v>40900</v>
      </c>
      <c r="O20" s="789">
        <f>N20*M20</f>
        <v>4090</v>
      </c>
      <c r="P20" s="810"/>
      <c r="R20" s="486"/>
      <c r="S20" s="487"/>
      <c r="X20" s="475"/>
    </row>
    <row r="21" spans="2:24" ht="17.100000000000001" customHeight="1">
      <c r="B21" s="250" t="s">
        <v>64</v>
      </c>
      <c r="C21" s="504" t="s">
        <v>68</v>
      </c>
      <c r="K21" s="498"/>
      <c r="L21" s="772" t="s">
        <v>854</v>
      </c>
      <c r="M21" s="772" t="s">
        <v>852</v>
      </c>
      <c r="N21" s="789">
        <v>2592</v>
      </c>
      <c r="O21" s="789">
        <f t="shared" ref="O21:O22" si="0">N21*M21</f>
        <v>207.36</v>
      </c>
      <c r="P21" s="811"/>
      <c r="Q21" s="486"/>
      <c r="S21" s="475"/>
      <c r="T21" s="475"/>
      <c r="U21" s="475"/>
      <c r="X21" s="475"/>
    </row>
    <row r="22" spans="2:24" ht="17.100000000000001" customHeight="1">
      <c r="K22" s="498"/>
      <c r="L22" s="772" t="s">
        <v>850</v>
      </c>
      <c r="M22" s="772" t="s">
        <v>851</v>
      </c>
      <c r="N22" s="789">
        <v>300</v>
      </c>
      <c r="O22" s="789">
        <f t="shared" si="0"/>
        <v>0</v>
      </c>
      <c r="P22" s="811"/>
      <c r="S22" s="475"/>
      <c r="T22" s="475"/>
      <c r="U22" s="475"/>
      <c r="V22" s="475"/>
      <c r="W22" s="488"/>
      <c r="X22" s="488"/>
    </row>
    <row r="23" spans="2:24" ht="19.5" customHeight="1">
      <c r="K23" s="498"/>
      <c r="L23" s="803"/>
      <c r="M23" s="803"/>
      <c r="N23" s="804"/>
      <c r="O23" s="804"/>
      <c r="P23" s="811"/>
      <c r="S23" s="475"/>
      <c r="T23" s="475"/>
      <c r="U23" s="475"/>
      <c r="V23" s="475"/>
      <c r="W23" s="488"/>
      <c r="X23" s="488"/>
    </row>
    <row r="24" spans="2:24" ht="17.100000000000001" customHeight="1" thickBot="1">
      <c r="K24" s="498"/>
      <c r="L24" s="805"/>
      <c r="M24" s="805"/>
      <c r="N24" s="806"/>
      <c r="O24" s="806"/>
      <c r="P24" s="812"/>
      <c r="S24" s="475"/>
      <c r="T24" s="475"/>
      <c r="U24" s="475"/>
      <c r="V24" s="475"/>
      <c r="W24" s="488"/>
      <c r="X24" s="488"/>
    </row>
    <row r="25" spans="2:24" ht="17.25" customHeight="1" thickTop="1">
      <c r="D25" s="511"/>
      <c r="K25" s="498"/>
      <c r="L25" s="518" t="s">
        <v>77</v>
      </c>
      <c r="M25" s="518"/>
      <c r="N25" s="519">
        <f>SUM(N20:N24)</f>
        <v>43792</v>
      </c>
      <c r="O25" s="791">
        <f>SUM(O20:O24)</f>
        <v>4297.3599999999997</v>
      </c>
      <c r="P25" s="520">
        <f>N25+O25</f>
        <v>48089.36</v>
      </c>
      <c r="S25" s="475"/>
      <c r="T25" s="475"/>
      <c r="U25" s="475"/>
      <c r="V25" s="475"/>
    </row>
    <row r="26" spans="2:24">
      <c r="C26" s="512"/>
      <c r="D26" s="512"/>
      <c r="L26" s="475" t="s">
        <v>78</v>
      </c>
      <c r="S26" s="475"/>
      <c r="T26" s="475"/>
      <c r="U26" s="475"/>
      <c r="V26" s="475"/>
    </row>
    <row r="31" spans="2:24">
      <c r="P31" s="473"/>
    </row>
    <row r="35" spans="3:16">
      <c r="C35" s="544"/>
      <c r="D35" s="486"/>
      <c r="E35" s="486"/>
      <c r="F35" s="486"/>
      <c r="H35" s="493"/>
      <c r="I35" s="493"/>
      <c r="J35" s="544"/>
      <c r="K35" s="487"/>
      <c r="L35" s="486"/>
      <c r="M35" s="486"/>
    </row>
    <row r="36" spans="3:16">
      <c r="C36" s="473"/>
      <c r="D36" s="545"/>
      <c r="E36" s="493"/>
      <c r="F36" s="545"/>
      <c r="J36" s="473"/>
      <c r="K36" s="473"/>
    </row>
    <row r="37" spans="3:16">
      <c r="C37" s="473"/>
      <c r="G37" s="545"/>
      <c r="H37" s="500"/>
      <c r="I37" s="500"/>
      <c r="J37" s="473"/>
      <c r="K37" s="473"/>
      <c r="L37" s="493"/>
      <c r="M37" s="493"/>
    </row>
    <row r="38" spans="3:16">
      <c r="C38" s="473"/>
      <c r="I38" s="500"/>
      <c r="J38" s="473"/>
      <c r="K38" s="473"/>
      <c r="P38" s="473"/>
    </row>
    <row r="39" spans="3:16">
      <c r="C39" s="473"/>
      <c r="J39" s="473"/>
      <c r="K39" s="473"/>
      <c r="P39" s="473"/>
    </row>
    <row r="40" spans="3:16">
      <c r="C40" s="546"/>
      <c r="D40" s="547"/>
      <c r="E40" s="547"/>
      <c r="F40" s="547"/>
      <c r="G40" s="547"/>
      <c r="H40" s="547"/>
      <c r="J40" s="489"/>
      <c r="K40" s="489"/>
      <c r="P40" s="473"/>
    </row>
    <row r="41" spans="3:16">
      <c r="C41" s="473"/>
      <c r="J41" s="473"/>
      <c r="K41" s="473"/>
      <c r="P41" s="473"/>
    </row>
    <row r="42" spans="3:16">
      <c r="C42" s="473"/>
      <c r="J42" s="546"/>
      <c r="K42" s="546"/>
      <c r="L42" s="548"/>
      <c r="M42" s="548"/>
      <c r="N42" s="547"/>
      <c r="P42" s="473"/>
    </row>
  </sheetData>
  <mergeCells count="7">
    <mergeCell ref="B19:C19"/>
    <mergeCell ref="B2:C2"/>
    <mergeCell ref="H2:L2"/>
    <mergeCell ref="J7:K7"/>
    <mergeCell ref="L7:N7"/>
    <mergeCell ref="J8:K8"/>
    <mergeCell ref="L8:N8"/>
  </mergeCells>
  <phoneticPr fontId="1"/>
  <pageMargins left="0.70866141732283472" right="0.70866141732283472" top="1.1417322834645669" bottom="0.74803149606299213" header="0.51181102362204722" footer="0.31496062992125984"/>
  <pageSetup paperSize="9" scale="61" firstPageNumber="43" orientation="landscape" r:id="rId1"/>
  <headerFooter>
    <oddHeader>&amp;R2022年度　情報化評議会(CI-NET)　標準委員会　第3回　資料6
2022年12月02日</oddHeader>
  </headerFooter>
  <rowBreaks count="1" manualBreakCount="1">
    <brk id="31"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00B0F0"/>
    <pageSetUpPr fitToPage="1"/>
  </sheetPr>
  <dimension ref="B1:AB41"/>
  <sheetViews>
    <sheetView showGridLines="0" view="pageBreakPreview" zoomScale="85" zoomScaleNormal="85" zoomScaleSheetLayoutView="85" workbookViewId="0">
      <selection activeCell="H33" sqref="H33"/>
    </sheetView>
  </sheetViews>
  <sheetFormatPr defaultColWidth="9" defaultRowHeight="18.75"/>
  <cols>
    <col min="1" max="1" width="9.875" style="411" customWidth="1"/>
    <col min="2" max="2" width="4.625" style="411" customWidth="1"/>
    <col min="3" max="3" width="11.5" style="412" customWidth="1"/>
    <col min="4" max="4" width="12.5" style="411" bestFit="1" customWidth="1"/>
    <col min="5" max="5" width="12.125" style="411" customWidth="1"/>
    <col min="6" max="6" width="9" style="411"/>
    <col min="7" max="7" width="20.625" style="411" customWidth="1"/>
    <col min="8" max="8" width="10.875" style="411" customWidth="1"/>
    <col min="9" max="9" width="5" style="411" customWidth="1"/>
    <col min="10" max="10" width="10" style="411" customWidth="1"/>
    <col min="11" max="11" width="14" style="411" customWidth="1"/>
    <col min="12" max="12" width="10.25" style="411" customWidth="1"/>
    <col min="13" max="13" width="14.375" style="411" customWidth="1"/>
    <col min="14" max="14" width="15.625" style="413" customWidth="1"/>
    <col min="15" max="15" width="15.375" style="411" customWidth="1"/>
    <col min="16" max="16" width="16.25" style="411" customWidth="1"/>
    <col min="17" max="18" width="9" style="411"/>
    <col min="19" max="19" width="14.125" style="324" customWidth="1"/>
    <col min="20" max="20" width="14" style="324" customWidth="1"/>
    <col min="21" max="22" width="26" style="324" customWidth="1"/>
    <col min="23" max="23" width="10.75" style="324" customWidth="1"/>
    <col min="24" max="24" width="5.5" style="324" bestFit="1" customWidth="1"/>
    <col min="25" max="25" width="15.125" style="324" customWidth="1"/>
    <col min="26" max="26" width="11.375" style="324" customWidth="1"/>
    <col min="27" max="27" width="11.25" style="324" bestFit="1" customWidth="1"/>
    <col min="28" max="28" width="9" style="324"/>
    <col min="29" max="16384" width="9" style="411"/>
  </cols>
  <sheetData>
    <row r="1" spans="2:28" s="316" customFormat="1" ht="27" customHeight="1" thickBot="1">
      <c r="C1" s="317"/>
      <c r="J1" s="318"/>
      <c r="N1" s="319"/>
      <c r="O1" s="320"/>
      <c r="P1" s="320"/>
      <c r="S1" s="321"/>
      <c r="T1" s="321"/>
      <c r="U1" s="321"/>
      <c r="V1" s="321"/>
      <c r="W1" s="321"/>
      <c r="X1" s="321"/>
      <c r="Y1" s="321"/>
      <c r="Z1" s="321"/>
      <c r="AA1" s="321"/>
      <c r="AB1" s="321"/>
    </row>
    <row r="2" spans="2:28" s="322" customFormat="1" ht="41.45" customHeight="1" thickBot="1">
      <c r="B2" s="1418" t="s">
        <v>327</v>
      </c>
      <c r="C2" s="1420"/>
      <c r="D2" s="1420"/>
      <c r="E2" s="1421"/>
      <c r="N2" s="323"/>
      <c r="S2" s="324"/>
      <c r="T2" s="324"/>
      <c r="U2" s="324"/>
      <c r="V2" s="324"/>
      <c r="W2" s="324"/>
      <c r="X2" s="324"/>
      <c r="Y2" s="324"/>
      <c r="Z2" s="324"/>
      <c r="AA2" s="324"/>
      <c r="AB2" s="324"/>
    </row>
    <row r="3" spans="2:28" s="322" customFormat="1" ht="8.25" customHeight="1">
      <c r="B3" s="325"/>
      <c r="C3" s="325"/>
      <c r="D3" s="325"/>
      <c r="E3" s="325"/>
      <c r="N3" s="323"/>
      <c r="S3" s="324"/>
      <c r="T3" s="324"/>
      <c r="U3" s="324"/>
      <c r="V3" s="324"/>
      <c r="W3" s="324"/>
      <c r="X3" s="324"/>
      <c r="Y3" s="324"/>
      <c r="Z3" s="324"/>
      <c r="AA3" s="324"/>
      <c r="AB3" s="324"/>
    </row>
    <row r="4" spans="2:28" s="322" customFormat="1" ht="18" customHeight="1">
      <c r="B4" s="822" t="s">
        <v>758</v>
      </c>
      <c r="C4" s="524"/>
      <c r="D4" s="334"/>
      <c r="E4" s="334"/>
      <c r="F4" s="403"/>
      <c r="G4" s="333" t="s">
        <v>793</v>
      </c>
      <c r="H4" s="334"/>
      <c r="I4" s="334"/>
      <c r="J4" s="334"/>
      <c r="K4" s="333" t="s">
        <v>794</v>
      </c>
      <c r="L4" s="888" t="s">
        <v>27</v>
      </c>
      <c r="M4" s="973" t="s">
        <v>796</v>
      </c>
      <c r="N4" s="889" t="s">
        <v>795</v>
      </c>
      <c r="O4" s="897" t="s">
        <v>892</v>
      </c>
      <c r="P4" s="898"/>
      <c r="S4" s="324"/>
      <c r="T4" s="324"/>
      <c r="U4" s="324"/>
      <c r="V4" s="324"/>
      <c r="W4" s="324"/>
      <c r="X4" s="324"/>
      <c r="Y4" s="324"/>
      <c r="Z4" s="324"/>
      <c r="AA4" s="324"/>
      <c r="AB4" s="324"/>
    </row>
    <row r="5" spans="2:28" s="322" customFormat="1" ht="25.5">
      <c r="C5" s="326"/>
      <c r="K5" s="327"/>
      <c r="L5" s="327"/>
      <c r="M5" s="327"/>
      <c r="N5" s="327"/>
      <c r="O5" s="327"/>
      <c r="P5" s="327"/>
      <c r="Q5" s="327"/>
      <c r="R5" s="327"/>
      <c r="S5" s="321" t="s">
        <v>334</v>
      </c>
      <c r="T5" s="321"/>
      <c r="U5" s="321"/>
      <c r="V5" s="321"/>
      <c r="W5" s="321"/>
      <c r="X5" s="321"/>
      <c r="Y5" s="321"/>
      <c r="Z5" s="321"/>
      <c r="AA5" s="321"/>
      <c r="AB5" s="321"/>
    </row>
    <row r="6" spans="2:28" s="322" customFormat="1" ht="23.25" customHeight="1">
      <c r="C6" s="326"/>
      <c r="D6" s="328"/>
      <c r="G6" s="1595" t="s">
        <v>1004</v>
      </c>
      <c r="H6" s="1595"/>
      <c r="I6" s="1595"/>
      <c r="J6" s="1595"/>
      <c r="K6" s="1595"/>
      <c r="L6" s="1595"/>
      <c r="M6" s="1595"/>
      <c r="N6" s="323"/>
      <c r="S6" s="331" t="s">
        <v>335</v>
      </c>
      <c r="T6" s="331" t="s">
        <v>336</v>
      </c>
      <c r="U6" s="332" t="s">
        <v>337</v>
      </c>
      <c r="V6" s="332" t="s">
        <v>338</v>
      </c>
      <c r="W6" s="332" t="s">
        <v>339</v>
      </c>
      <c r="X6" s="332" t="s">
        <v>340</v>
      </c>
      <c r="Y6" s="332" t="s">
        <v>341</v>
      </c>
      <c r="Z6" s="332" t="s">
        <v>342</v>
      </c>
      <c r="AA6" s="332" t="s">
        <v>343</v>
      </c>
      <c r="AB6" s="332" t="s">
        <v>344</v>
      </c>
    </row>
    <row r="7" spans="2:28" s="322" customFormat="1" ht="17.25" customHeight="1">
      <c r="B7" s="1585" t="s">
        <v>345</v>
      </c>
      <c r="C7" s="639" t="s">
        <v>346</v>
      </c>
      <c r="D7" s="1587" t="s">
        <v>234</v>
      </c>
      <c r="E7" s="1588"/>
      <c r="F7" s="1591" t="s">
        <v>766</v>
      </c>
      <c r="G7" s="1592"/>
      <c r="H7" s="834" t="s">
        <v>348</v>
      </c>
      <c r="I7" s="336"/>
      <c r="J7" s="833" t="s">
        <v>761</v>
      </c>
      <c r="K7" s="834" t="s">
        <v>760</v>
      </c>
      <c r="L7" s="336"/>
      <c r="M7" s="835" t="s">
        <v>351</v>
      </c>
      <c r="N7" s="1587" t="s">
        <v>353</v>
      </c>
      <c r="O7" s="1588"/>
      <c r="P7" s="339" t="s">
        <v>352</v>
      </c>
      <c r="S7" s="340" t="s">
        <v>354</v>
      </c>
      <c r="T7" s="340" t="s">
        <v>355</v>
      </c>
      <c r="U7" s="340"/>
      <c r="V7" s="340"/>
      <c r="W7" s="340"/>
      <c r="X7" s="340"/>
      <c r="Y7" s="340"/>
      <c r="Z7" s="341"/>
      <c r="AA7" s="342" t="s">
        <v>356</v>
      </c>
      <c r="AB7" s="340"/>
    </row>
    <row r="8" spans="2:28" s="322" customFormat="1" ht="17.25" customHeight="1">
      <c r="B8" s="1586"/>
      <c r="C8" s="640"/>
      <c r="D8" s="1589"/>
      <c r="E8" s="1590"/>
      <c r="F8" s="1593"/>
      <c r="G8" s="1594"/>
      <c r="H8" s="343"/>
      <c r="I8" s="345"/>
      <c r="J8" s="344"/>
      <c r="K8" s="343"/>
      <c r="L8" s="345"/>
      <c r="M8" s="345"/>
      <c r="N8" s="1589"/>
      <c r="O8" s="1590"/>
      <c r="P8" s="346" t="s">
        <v>358</v>
      </c>
      <c r="S8" s="348">
        <v>44512</v>
      </c>
      <c r="T8" s="348">
        <v>44512</v>
      </c>
      <c r="U8" s="349"/>
      <c r="V8" s="349"/>
      <c r="W8" s="349"/>
      <c r="X8" s="349"/>
      <c r="Y8" s="349"/>
      <c r="Z8" s="349"/>
      <c r="AA8" s="350" t="s">
        <v>359</v>
      </c>
      <c r="AB8" s="349" t="s">
        <v>360</v>
      </c>
    </row>
    <row r="9" spans="2:28" s="322" customFormat="1" ht="17.25" customHeight="1">
      <c r="B9" s="351">
        <v>1</v>
      </c>
      <c r="C9" s="974">
        <v>44512</v>
      </c>
      <c r="D9" s="374" t="s">
        <v>833</v>
      </c>
      <c r="E9" s="537"/>
      <c r="F9" s="395" t="s">
        <v>767</v>
      </c>
      <c r="G9" s="539"/>
      <c r="H9" s="375"/>
      <c r="I9" s="376"/>
      <c r="J9" s="358"/>
      <c r="K9" s="396"/>
      <c r="L9" s="376"/>
      <c r="M9" s="379"/>
      <c r="N9" s="1596"/>
      <c r="O9" s="1597"/>
      <c r="P9" s="372" t="s">
        <v>362</v>
      </c>
      <c r="S9" s="360" t="s">
        <v>363</v>
      </c>
      <c r="T9" s="360" t="s">
        <v>364</v>
      </c>
      <c r="U9" s="361" t="s">
        <v>365</v>
      </c>
      <c r="V9" s="361" t="s">
        <v>366</v>
      </c>
      <c r="W9" s="361">
        <v>80</v>
      </c>
      <c r="X9" s="361" t="s">
        <v>367</v>
      </c>
      <c r="Y9" s="361">
        <v>140</v>
      </c>
      <c r="Z9" s="362">
        <f>W9*Y9</f>
        <v>11200</v>
      </c>
      <c r="AA9" s="363">
        <v>0.1</v>
      </c>
      <c r="AB9" s="361"/>
    </row>
    <row r="10" spans="2:28" s="322" customFormat="1" ht="17.25" customHeight="1">
      <c r="B10" s="569"/>
      <c r="C10" s="975"/>
      <c r="D10" s="538"/>
      <c r="E10" s="345"/>
      <c r="F10" s="343" t="s">
        <v>370</v>
      </c>
      <c r="G10" s="540"/>
      <c r="H10" s="631">
        <v>80</v>
      </c>
      <c r="I10" s="365"/>
      <c r="J10" s="344" t="s">
        <v>361</v>
      </c>
      <c r="K10" s="366">
        <v>140</v>
      </c>
      <c r="L10" s="365"/>
      <c r="M10" s="367">
        <v>11200</v>
      </c>
      <c r="N10" s="1598"/>
      <c r="O10" s="1599"/>
      <c r="P10" s="346">
        <v>0.1</v>
      </c>
      <c r="Q10" s="327"/>
      <c r="S10" s="348">
        <v>44512</v>
      </c>
      <c r="T10" s="348">
        <v>44512</v>
      </c>
      <c r="U10" s="349"/>
      <c r="V10" s="349"/>
      <c r="W10" s="349"/>
      <c r="X10" s="349"/>
      <c r="Y10" s="349"/>
      <c r="Z10" s="349"/>
      <c r="AA10" s="350" t="s">
        <v>359</v>
      </c>
      <c r="AB10" s="349" t="s">
        <v>360</v>
      </c>
    </row>
    <row r="11" spans="2:28" s="322" customFormat="1" ht="17.25" customHeight="1">
      <c r="B11" s="351">
        <v>2</v>
      </c>
      <c r="C11" s="974">
        <v>44512</v>
      </c>
      <c r="D11" s="374" t="s">
        <v>834</v>
      </c>
      <c r="E11" s="537"/>
      <c r="F11" s="395"/>
      <c r="G11" s="539"/>
      <c r="H11" s="358"/>
      <c r="I11" s="358"/>
      <c r="J11" s="372"/>
      <c r="K11" s="358"/>
      <c r="L11" s="358"/>
      <c r="M11" s="372"/>
      <c r="N11" s="1596"/>
      <c r="O11" s="1597"/>
      <c r="P11" s="351" t="s">
        <v>362</v>
      </c>
      <c r="Q11" s="327"/>
      <c r="S11" s="360" t="s">
        <v>363</v>
      </c>
      <c r="T11" s="360" t="s">
        <v>371</v>
      </c>
      <c r="U11" s="361" t="s">
        <v>372</v>
      </c>
      <c r="V11" s="361"/>
      <c r="W11" s="361">
        <v>20</v>
      </c>
      <c r="X11" s="361" t="s">
        <v>367</v>
      </c>
      <c r="Y11" s="361">
        <v>105</v>
      </c>
      <c r="Z11" s="362">
        <f>W11*Y11</f>
        <v>2100</v>
      </c>
      <c r="AA11" s="363">
        <v>0.1</v>
      </c>
      <c r="AB11" s="361"/>
    </row>
    <row r="12" spans="2:28" s="322" customFormat="1" ht="17.25" customHeight="1">
      <c r="B12" s="569"/>
      <c r="C12" s="975"/>
      <c r="D12" s="538"/>
      <c r="E12" s="345"/>
      <c r="F12" s="343"/>
      <c r="G12" s="540"/>
      <c r="H12" s="631">
        <v>20</v>
      </c>
      <c r="I12" s="635"/>
      <c r="J12" s="347" t="s">
        <v>361</v>
      </c>
      <c r="K12" s="636">
        <v>105</v>
      </c>
      <c r="L12" s="637"/>
      <c r="M12" s="638">
        <v>2100</v>
      </c>
      <c r="N12" s="1598"/>
      <c r="O12" s="1599"/>
      <c r="P12" s="346">
        <v>0.1</v>
      </c>
      <c r="Q12" s="327"/>
      <c r="S12" s="348">
        <v>44512</v>
      </c>
      <c r="T12" s="348">
        <v>44512</v>
      </c>
      <c r="U12" s="349"/>
      <c r="V12" s="349"/>
      <c r="W12" s="349"/>
      <c r="X12" s="349"/>
      <c r="Y12" s="349"/>
      <c r="Z12" s="349"/>
      <c r="AA12" s="350" t="s">
        <v>373</v>
      </c>
      <c r="AB12" s="349" t="s">
        <v>374</v>
      </c>
    </row>
    <row r="13" spans="2:28" s="322" customFormat="1" ht="17.25" customHeight="1">
      <c r="B13" s="372">
        <v>3</v>
      </c>
      <c r="C13" s="976">
        <v>44512</v>
      </c>
      <c r="D13" s="374" t="s">
        <v>835</v>
      </c>
      <c r="E13" s="537"/>
      <c r="F13" s="395"/>
      <c r="G13" s="539"/>
      <c r="H13" s="395"/>
      <c r="I13" s="376"/>
      <c r="J13" s="358"/>
      <c r="K13" s="396"/>
      <c r="L13" s="376"/>
      <c r="M13" s="537"/>
      <c r="N13" s="1596"/>
      <c r="O13" s="1597"/>
      <c r="P13" s="882" t="s">
        <v>376</v>
      </c>
      <c r="Q13" s="327"/>
      <c r="S13" s="360" t="s">
        <v>363</v>
      </c>
      <c r="T13" s="360" t="s">
        <v>371</v>
      </c>
      <c r="U13" s="361" t="s">
        <v>377</v>
      </c>
      <c r="V13" s="361"/>
      <c r="W13" s="361">
        <v>20</v>
      </c>
      <c r="X13" s="361" t="s">
        <v>378</v>
      </c>
      <c r="Y13" s="361">
        <v>15</v>
      </c>
      <c r="Z13" s="362">
        <f>W13*Y13</f>
        <v>300</v>
      </c>
      <c r="AA13" s="363"/>
      <c r="AB13" s="361"/>
    </row>
    <row r="14" spans="2:28" s="322" customFormat="1" ht="17.25" customHeight="1">
      <c r="B14" s="569"/>
      <c r="C14" s="975"/>
      <c r="D14" s="538"/>
      <c r="E14" s="345"/>
      <c r="F14" s="343"/>
      <c r="G14" s="540"/>
      <c r="H14" s="631">
        <v>20</v>
      </c>
      <c r="I14" s="365"/>
      <c r="J14" s="344" t="s">
        <v>375</v>
      </c>
      <c r="K14" s="632">
        <v>15</v>
      </c>
      <c r="L14" s="633"/>
      <c r="M14" s="634">
        <v>300</v>
      </c>
      <c r="N14" s="1598"/>
      <c r="O14" s="1599"/>
      <c r="P14" s="883">
        <v>0</v>
      </c>
      <c r="Q14" s="327"/>
      <c r="S14" s="383">
        <v>44513</v>
      </c>
      <c r="T14" s="348">
        <v>44512</v>
      </c>
      <c r="U14" s="349"/>
      <c r="V14" s="349"/>
      <c r="W14" s="349"/>
      <c r="X14" s="349"/>
      <c r="Y14" s="349"/>
      <c r="Z14" s="349"/>
      <c r="AA14" s="350" t="s">
        <v>359</v>
      </c>
      <c r="AB14" s="349" t="s">
        <v>360</v>
      </c>
    </row>
    <row r="15" spans="2:28" s="322" customFormat="1" ht="17.25" customHeight="1">
      <c r="B15" s="372">
        <v>4</v>
      </c>
      <c r="C15" s="976">
        <v>44513</v>
      </c>
      <c r="D15" s="374" t="s">
        <v>836</v>
      </c>
      <c r="E15" s="537"/>
      <c r="F15" s="397"/>
      <c r="G15" s="630"/>
      <c r="H15" s="395"/>
      <c r="I15" s="376"/>
      <c r="J15" s="358"/>
      <c r="K15" s="396"/>
      <c r="L15" s="376"/>
      <c r="M15" s="537"/>
      <c r="N15" s="1596"/>
      <c r="O15" s="1597"/>
      <c r="P15" s="372" t="s">
        <v>362</v>
      </c>
      <c r="Q15" s="327"/>
      <c r="S15" s="384" t="s">
        <v>379</v>
      </c>
      <c r="T15" s="360" t="s">
        <v>371</v>
      </c>
      <c r="U15" s="361" t="s">
        <v>380</v>
      </c>
      <c r="V15" s="361"/>
      <c r="W15" s="361">
        <v>100</v>
      </c>
      <c r="X15" s="361" t="s">
        <v>367</v>
      </c>
      <c r="Y15" s="361">
        <v>140</v>
      </c>
      <c r="Z15" s="362">
        <f>W15*Y15</f>
        <v>14000</v>
      </c>
      <c r="AA15" s="363">
        <v>0.1</v>
      </c>
      <c r="AB15" s="361"/>
    </row>
    <row r="16" spans="2:28" s="322" customFormat="1" ht="17.25" customHeight="1">
      <c r="B16" s="569"/>
      <c r="C16" s="975"/>
      <c r="D16" s="538"/>
      <c r="E16" s="345"/>
      <c r="F16" s="343"/>
      <c r="G16" s="540"/>
      <c r="H16" s="631">
        <v>100</v>
      </c>
      <c r="I16" s="365"/>
      <c r="J16" s="344" t="s">
        <v>361</v>
      </c>
      <c r="K16" s="632">
        <v>140</v>
      </c>
      <c r="L16" s="633"/>
      <c r="M16" s="634">
        <v>14000</v>
      </c>
      <c r="N16" s="1598"/>
      <c r="O16" s="1599"/>
      <c r="P16" s="346">
        <v>0.1</v>
      </c>
      <c r="Q16" s="327"/>
      <c r="S16" s="383">
        <v>44513</v>
      </c>
      <c r="T16" s="383">
        <v>44513</v>
      </c>
      <c r="U16" s="349"/>
      <c r="V16" s="349"/>
      <c r="W16" s="349"/>
      <c r="X16" s="349"/>
      <c r="Y16" s="349"/>
      <c r="Z16" s="349"/>
      <c r="AA16" s="350" t="s">
        <v>359</v>
      </c>
      <c r="AB16" s="349" t="s">
        <v>360</v>
      </c>
    </row>
    <row r="17" spans="2:28" s="322" customFormat="1" ht="17.25" customHeight="1">
      <c r="B17" s="372">
        <v>5</v>
      </c>
      <c r="C17" s="976">
        <v>44513</v>
      </c>
      <c r="D17" s="374" t="s">
        <v>837</v>
      </c>
      <c r="E17" s="537"/>
      <c r="F17" s="395"/>
      <c r="G17" s="539"/>
      <c r="H17" s="395"/>
      <c r="I17" s="376"/>
      <c r="J17" s="358"/>
      <c r="K17" s="396"/>
      <c r="L17" s="376"/>
      <c r="M17" s="537"/>
      <c r="N17" s="1596"/>
      <c r="O17" s="1597"/>
      <c r="P17" s="372" t="s">
        <v>362</v>
      </c>
      <c r="Q17" s="327"/>
      <c r="S17" s="384" t="s">
        <v>379</v>
      </c>
      <c r="T17" s="384" t="s">
        <v>383</v>
      </c>
      <c r="U17" s="361" t="s">
        <v>380</v>
      </c>
      <c r="V17" s="361"/>
      <c r="W17" s="361">
        <v>50</v>
      </c>
      <c r="X17" s="361" t="s">
        <v>367</v>
      </c>
      <c r="Y17" s="361">
        <v>140</v>
      </c>
      <c r="Z17" s="362">
        <f>W17*Y17</f>
        <v>7000</v>
      </c>
      <c r="AA17" s="363">
        <v>0.1</v>
      </c>
      <c r="AB17" s="361"/>
    </row>
    <row r="18" spans="2:28" s="322" customFormat="1" ht="17.25" customHeight="1">
      <c r="B18" s="569"/>
      <c r="C18" s="975"/>
      <c r="D18" s="538"/>
      <c r="E18" s="345"/>
      <c r="F18" s="343"/>
      <c r="G18" s="540"/>
      <c r="H18" s="631">
        <v>50</v>
      </c>
      <c r="I18" s="365"/>
      <c r="J18" s="344" t="s">
        <v>361</v>
      </c>
      <c r="K18" s="632">
        <v>140</v>
      </c>
      <c r="L18" s="633"/>
      <c r="M18" s="634">
        <v>7000</v>
      </c>
      <c r="N18" s="1598"/>
      <c r="O18" s="1599"/>
      <c r="P18" s="346">
        <v>0.1</v>
      </c>
      <c r="Q18" s="327"/>
      <c r="S18" s="385">
        <v>44515</v>
      </c>
      <c r="T18" s="385">
        <v>44515</v>
      </c>
      <c r="U18" s="349"/>
      <c r="V18" s="349"/>
      <c r="W18" s="349"/>
      <c r="X18" s="349"/>
      <c r="Y18" s="349"/>
      <c r="Z18" s="349"/>
      <c r="AA18" s="350" t="s">
        <v>384</v>
      </c>
      <c r="AB18" s="349"/>
    </row>
    <row r="19" spans="2:28" s="322" customFormat="1" ht="17.25" customHeight="1">
      <c r="C19" s="977"/>
      <c r="H19" s="386" t="s">
        <v>385</v>
      </c>
      <c r="I19" s="387"/>
      <c r="K19" s="327"/>
      <c r="L19" s="387"/>
      <c r="M19" s="357"/>
      <c r="N19" s="327"/>
      <c r="Q19" s="327"/>
      <c r="S19" s="389" t="s">
        <v>386</v>
      </c>
      <c r="T19" s="389" t="s">
        <v>387</v>
      </c>
      <c r="U19" s="361" t="s">
        <v>388</v>
      </c>
      <c r="V19" s="361"/>
      <c r="W19" s="361">
        <v>1</v>
      </c>
      <c r="X19" s="361" t="s">
        <v>389</v>
      </c>
      <c r="Y19" s="361">
        <v>6000</v>
      </c>
      <c r="Z19" s="362">
        <f>W19*Y19</f>
        <v>6000</v>
      </c>
      <c r="AA19" s="363">
        <v>0.1</v>
      </c>
      <c r="AB19" s="361" t="s">
        <v>360</v>
      </c>
    </row>
    <row r="20" spans="2:28" s="322" customFormat="1" ht="17.25" customHeight="1">
      <c r="C20" s="977"/>
      <c r="F20" s="390"/>
      <c r="G20" s="390"/>
      <c r="H20" s="391" t="s">
        <v>385</v>
      </c>
      <c r="I20" s="387"/>
      <c r="K20" s="392"/>
      <c r="L20" s="393"/>
      <c r="M20" s="327"/>
      <c r="N20" s="327"/>
      <c r="P20" s="327"/>
      <c r="Q20" s="327"/>
      <c r="S20" s="385">
        <v>44515</v>
      </c>
      <c r="T20" s="385">
        <v>44515</v>
      </c>
      <c r="U20" s="349"/>
      <c r="V20" s="349"/>
      <c r="W20" s="349"/>
      <c r="X20" s="349"/>
      <c r="Y20" s="349"/>
      <c r="Z20" s="349"/>
      <c r="AA20" s="350" t="s">
        <v>359</v>
      </c>
      <c r="AB20" s="349" t="s">
        <v>390</v>
      </c>
    </row>
    <row r="21" spans="2:28" s="322" customFormat="1" ht="17.25" customHeight="1">
      <c r="C21" s="977"/>
      <c r="F21" s="390"/>
      <c r="G21" s="390"/>
      <c r="H21" s="386" t="s">
        <v>385</v>
      </c>
      <c r="I21" s="387"/>
      <c r="K21" s="327"/>
      <c r="L21" s="387"/>
      <c r="N21" s="327"/>
      <c r="Q21" s="327"/>
      <c r="S21" s="389" t="s">
        <v>386</v>
      </c>
      <c r="T21" s="389" t="s">
        <v>387</v>
      </c>
      <c r="U21" s="361" t="s">
        <v>391</v>
      </c>
      <c r="V21" s="361"/>
      <c r="W21" s="361">
        <v>24</v>
      </c>
      <c r="X21" s="361" t="s">
        <v>392</v>
      </c>
      <c r="Y21" s="361">
        <v>108</v>
      </c>
      <c r="Z21" s="362">
        <f>W21*Y21</f>
        <v>2592</v>
      </c>
      <c r="AA21" s="363">
        <v>0.08</v>
      </c>
      <c r="AB21" s="361"/>
    </row>
    <row r="22" spans="2:28" s="322" customFormat="1" ht="17.25" customHeight="1">
      <c r="B22" s="372">
        <v>52</v>
      </c>
      <c r="C22" s="976">
        <v>44515</v>
      </c>
      <c r="D22" s="395" t="s">
        <v>395</v>
      </c>
      <c r="E22" s="358"/>
      <c r="F22" s="374"/>
      <c r="G22" s="541"/>
      <c r="H22" s="395"/>
      <c r="I22" s="376"/>
      <c r="J22" s="358"/>
      <c r="K22" s="396"/>
      <c r="L22" s="376"/>
      <c r="M22" s="537"/>
      <c r="N22" s="1596"/>
      <c r="O22" s="1597"/>
      <c r="P22" s="372" t="s">
        <v>362</v>
      </c>
      <c r="Q22" s="327"/>
      <c r="S22" s="324"/>
      <c r="T22" s="324"/>
      <c r="U22" s="324"/>
      <c r="V22" s="324"/>
      <c r="W22" s="324"/>
      <c r="X22" s="324"/>
      <c r="Y22" s="324"/>
      <c r="Z22" s="324"/>
      <c r="AA22" s="324"/>
      <c r="AB22" s="324"/>
    </row>
    <row r="23" spans="2:28" s="322" customFormat="1" ht="17.25" customHeight="1">
      <c r="B23" s="569"/>
      <c r="C23" s="975"/>
      <c r="D23" s="343"/>
      <c r="E23" s="344"/>
      <c r="F23" s="538"/>
      <c r="G23" s="542"/>
      <c r="H23" s="631">
        <v>1</v>
      </c>
      <c r="I23" s="365"/>
      <c r="J23" s="344" t="s">
        <v>393</v>
      </c>
      <c r="K23" s="632">
        <v>6600</v>
      </c>
      <c r="L23" s="633"/>
      <c r="M23" s="634">
        <v>6600</v>
      </c>
      <c r="N23" s="1598"/>
      <c r="O23" s="1599"/>
      <c r="P23" s="346">
        <v>0.1</v>
      </c>
      <c r="Q23" s="327"/>
      <c r="S23" s="327"/>
      <c r="T23" s="327"/>
      <c r="U23" s="324"/>
      <c r="V23" s="324"/>
      <c r="W23" s="324"/>
      <c r="X23" s="324"/>
      <c r="Y23" s="324"/>
      <c r="Z23" s="324"/>
      <c r="AA23" s="324"/>
      <c r="AB23" s="324"/>
    </row>
    <row r="24" spans="2:28" s="322" customFormat="1" ht="17.25" customHeight="1">
      <c r="B24" s="351">
        <v>53</v>
      </c>
      <c r="C24" s="974">
        <v>44515</v>
      </c>
      <c r="D24" s="397" t="s">
        <v>979</v>
      </c>
      <c r="F24" s="353"/>
      <c r="G24" s="543"/>
      <c r="H24" s="395"/>
      <c r="I24" s="376"/>
      <c r="J24" s="358"/>
      <c r="K24" s="396"/>
      <c r="L24" s="376"/>
      <c r="M24" s="537"/>
      <c r="N24" s="1596"/>
      <c r="O24" s="1597"/>
      <c r="P24" s="372" t="s">
        <v>397</v>
      </c>
      <c r="Q24" s="327"/>
      <c r="S24" s="327"/>
      <c r="T24" s="324"/>
      <c r="U24" s="324"/>
      <c r="V24" s="324"/>
      <c r="W24" s="324"/>
      <c r="X24" s="324"/>
      <c r="Y24" s="324"/>
      <c r="Z24" s="324"/>
      <c r="AA24" s="324"/>
      <c r="AB24" s="324"/>
    </row>
    <row r="25" spans="2:28" s="322" customFormat="1" ht="17.25" customHeight="1">
      <c r="B25" s="398"/>
      <c r="C25" s="978"/>
      <c r="D25" s="397"/>
      <c r="F25" s="538"/>
      <c r="G25" s="542"/>
      <c r="H25" s="631">
        <v>24</v>
      </c>
      <c r="I25" s="365"/>
      <c r="J25" s="344" t="s">
        <v>396</v>
      </c>
      <c r="K25" s="632">
        <v>108</v>
      </c>
      <c r="L25" s="633"/>
      <c r="M25" s="634">
        <v>2592</v>
      </c>
      <c r="N25" s="1598"/>
      <c r="O25" s="1599"/>
      <c r="P25" s="346">
        <v>0.08</v>
      </c>
      <c r="Q25" s="327"/>
      <c r="S25" s="327"/>
      <c r="T25" s="324"/>
      <c r="U25" s="324"/>
      <c r="V25" s="324"/>
      <c r="W25" s="324"/>
      <c r="X25" s="324"/>
      <c r="Y25" s="324"/>
      <c r="Z25" s="324"/>
      <c r="AA25" s="324"/>
      <c r="AB25" s="324"/>
    </row>
    <row r="26" spans="2:28" s="322" customFormat="1" ht="44.25" customHeight="1">
      <c r="B26" s="401"/>
      <c r="C26" s="402"/>
      <c r="D26" s="333" t="s">
        <v>398</v>
      </c>
      <c r="E26" s="334"/>
      <c r="F26" s="334"/>
      <c r="G26" s="403"/>
      <c r="H26" s="333"/>
      <c r="I26" s="404"/>
      <c r="J26" s="401"/>
      <c r="K26" s="405"/>
      <c r="L26" s="406"/>
      <c r="M26" s="407">
        <f>SUM(M9:M25)</f>
        <v>43792</v>
      </c>
      <c r="N26" s="1600"/>
      <c r="O26" s="1601"/>
      <c r="P26" s="401"/>
      <c r="Q26" s="327"/>
      <c r="S26" s="893"/>
      <c r="T26" s="893"/>
      <c r="U26" s="893"/>
      <c r="V26" s="324"/>
      <c r="W26" s="324"/>
      <c r="X26" s="324"/>
      <c r="Y26" s="324"/>
      <c r="Z26" s="324"/>
      <c r="AA26" s="324"/>
      <c r="AB26" s="324"/>
    </row>
    <row r="27" spans="2:28" s="322" customFormat="1" ht="17.25" customHeight="1">
      <c r="C27" s="326"/>
      <c r="N27" s="323"/>
      <c r="S27" s="894"/>
      <c r="T27" s="894"/>
      <c r="U27" s="894"/>
      <c r="V27" s="324"/>
      <c r="W27" s="324"/>
      <c r="X27" s="324"/>
      <c r="Y27" s="324"/>
      <c r="Z27" s="324"/>
      <c r="AA27" s="324"/>
      <c r="AB27" s="324"/>
    </row>
    <row r="28" spans="2:28" s="322" customFormat="1" ht="17.25" customHeight="1">
      <c r="C28" s="326"/>
      <c r="N28" s="323"/>
      <c r="S28" s="894"/>
      <c r="T28" s="895"/>
      <c r="U28" s="895"/>
      <c r="V28" s="324"/>
      <c r="W28" s="324"/>
      <c r="X28" s="324"/>
      <c r="Y28" s="324"/>
      <c r="Z28" s="324"/>
      <c r="AA28" s="324"/>
      <c r="AB28" s="324"/>
    </row>
    <row r="29" spans="2:28" ht="13.5" customHeight="1">
      <c r="S29" s="894"/>
      <c r="T29" s="895"/>
      <c r="U29" s="895"/>
    </row>
    <row r="30" spans="2:28" ht="13.5" customHeight="1">
      <c r="S30" s="894"/>
      <c r="T30" s="895"/>
      <c r="U30" s="895"/>
    </row>
    <row r="31" spans="2:28" ht="13.5" customHeight="1">
      <c r="S31" s="894"/>
      <c r="T31" s="895"/>
      <c r="U31" s="895"/>
    </row>
    <row r="32" spans="2:28" ht="13.5" customHeight="1"/>
    <row r="33" spans="13:21">
      <c r="N33" s="411"/>
      <c r="S33" s="896"/>
      <c r="T33" s="896"/>
      <c r="U33" s="896"/>
    </row>
    <row r="34" spans="13:21">
      <c r="M34" s="947"/>
      <c r="N34" s="948"/>
      <c r="O34" s="948"/>
      <c r="P34" s="948"/>
    </row>
    <row r="35" spans="13:21">
      <c r="N35" s="948"/>
      <c r="O35" s="948"/>
      <c r="P35" s="948"/>
    </row>
    <row r="36" spans="13:21">
      <c r="N36" s="948"/>
      <c r="P36" s="948"/>
    </row>
    <row r="37" spans="13:21">
      <c r="N37" s="423"/>
      <c r="O37" s="423"/>
      <c r="P37" s="423"/>
    </row>
    <row r="38" spans="13:21">
      <c r="N38" s="949"/>
    </row>
    <row r="39" spans="13:21">
      <c r="N39" s="949"/>
      <c r="P39" s="410"/>
    </row>
    <row r="40" spans="13:21">
      <c r="N40" s="949"/>
    </row>
    <row r="41" spans="13:21">
      <c r="N41" s="949"/>
    </row>
  </sheetData>
  <mergeCells count="22">
    <mergeCell ref="N25:O25"/>
    <mergeCell ref="N26:O26"/>
    <mergeCell ref="N22:O22"/>
    <mergeCell ref="N23:O23"/>
    <mergeCell ref="N24:O24"/>
    <mergeCell ref="N14:O14"/>
    <mergeCell ref="N15:O15"/>
    <mergeCell ref="N16:O16"/>
    <mergeCell ref="N17:O17"/>
    <mergeCell ref="N18:O18"/>
    <mergeCell ref="N9:O9"/>
    <mergeCell ref="N10:O10"/>
    <mergeCell ref="N11:O11"/>
    <mergeCell ref="N12:O12"/>
    <mergeCell ref="N13:O13"/>
    <mergeCell ref="B2:E2"/>
    <mergeCell ref="B7:B8"/>
    <mergeCell ref="D7:E8"/>
    <mergeCell ref="F7:G8"/>
    <mergeCell ref="N7:O7"/>
    <mergeCell ref="N8:O8"/>
    <mergeCell ref="G6:M6"/>
  </mergeCells>
  <phoneticPr fontId="4"/>
  <pageMargins left="0.70866141732283472" right="0.70866141732283472" top="1.1417322834645669" bottom="0.74803149606299213" header="0.51181102362204722" footer="0.31496062992125984"/>
  <pageSetup paperSize="9" scale="63" firstPageNumber="43" orientation="landscape" r:id="rId1"/>
  <headerFooter>
    <oddHeader>&amp;R2022年度　情報化評議会(CI-NET)　標準委員会　第3回　資料6
2022年12月02日</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B1:X42"/>
  <sheetViews>
    <sheetView view="pageBreakPreview" zoomScale="70" zoomScaleNormal="100" zoomScaleSheetLayoutView="70" workbookViewId="0">
      <selection activeCell="E19" sqref="E19"/>
    </sheetView>
  </sheetViews>
  <sheetFormatPr defaultColWidth="8.75" defaultRowHeight="18.75"/>
  <cols>
    <col min="1" max="1" width="8.75" style="475" customWidth="1"/>
    <col min="2" max="2" width="3.375" style="475" customWidth="1"/>
    <col min="3" max="3" width="15.6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2" width="20.625" style="475" customWidth="1"/>
    <col min="13" max="15" width="16.75" style="475" customWidth="1"/>
    <col min="16" max="16" width="18.875" style="475"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26.25" thickBot="1">
      <c r="B1" s="480"/>
      <c r="C1" s="481"/>
      <c r="D1" s="481"/>
      <c r="E1" s="481"/>
      <c r="F1" s="481"/>
      <c r="G1" s="481"/>
      <c r="O1" s="483"/>
      <c r="Q1" s="484"/>
      <c r="S1" s="485"/>
      <c r="T1" s="485"/>
      <c r="U1" s="485"/>
      <c r="V1" s="485"/>
      <c r="W1" s="485"/>
      <c r="X1" s="485"/>
    </row>
    <row r="2" spans="2:24" s="482" customFormat="1" ht="25.5" customHeight="1" thickBot="1">
      <c r="B2" s="1582" t="s">
        <v>275</v>
      </c>
      <c r="C2" s="1583"/>
      <c r="D2" s="481"/>
      <c r="E2" s="481"/>
      <c r="F2" s="481"/>
      <c r="G2" s="481"/>
      <c r="H2" s="1602" t="s">
        <v>1005</v>
      </c>
      <c r="I2" s="1602"/>
      <c r="J2" s="1602"/>
      <c r="K2" s="1602"/>
      <c r="L2" s="1602"/>
      <c r="M2" s="887"/>
      <c r="S2" s="485"/>
      <c r="T2" s="485"/>
      <c r="U2" s="485"/>
      <c r="V2" s="485"/>
      <c r="W2" s="485"/>
      <c r="X2" s="485"/>
    </row>
    <row r="3" spans="2:24">
      <c r="R3" s="486"/>
      <c r="S3" s="487"/>
      <c r="T3" s="488"/>
      <c r="U3" s="488"/>
      <c r="V3" s="488"/>
      <c r="W3" s="488"/>
      <c r="X3" s="488"/>
    </row>
    <row r="4" spans="2:24" ht="17.100000000000001" customHeight="1">
      <c r="B4" s="774" t="s">
        <v>757</v>
      </c>
      <c r="C4" s="774"/>
      <c r="D4" s="774"/>
      <c r="E4" s="774"/>
      <c r="F4" s="487" t="s">
        <v>21</v>
      </c>
      <c r="I4" s="473"/>
      <c r="K4" s="490"/>
      <c r="N4" s="884" t="s">
        <v>22</v>
      </c>
      <c r="O4" s="560" t="s">
        <v>23</v>
      </c>
      <c r="P4" s="562" t="s">
        <v>24</v>
      </c>
      <c r="R4" s="486"/>
      <c r="S4" s="487"/>
      <c r="T4" s="490"/>
      <c r="U4" s="490"/>
      <c r="V4" s="490"/>
      <c r="W4" s="490"/>
      <c r="X4" s="488"/>
    </row>
    <row r="5" spans="2:24" ht="17.100000000000001" customHeight="1">
      <c r="K5" s="490"/>
      <c r="N5" s="884" t="s">
        <v>27</v>
      </c>
      <c r="O5" s="560" t="s">
        <v>28</v>
      </c>
      <c r="P5" s="562" t="s">
        <v>28</v>
      </c>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560" t="s">
        <v>33</v>
      </c>
      <c r="P7" s="680" t="s">
        <v>34</v>
      </c>
      <c r="Q7" s="40"/>
      <c r="R7" s="40"/>
      <c r="S7" s="475"/>
      <c r="T7" s="475"/>
      <c r="V7" s="488"/>
      <c r="W7" s="488"/>
      <c r="X7" s="488"/>
    </row>
    <row r="8" spans="2:24" ht="17.100000000000001" customHeight="1">
      <c r="J8" s="1399" t="s">
        <v>35</v>
      </c>
      <c r="K8" s="1399"/>
      <c r="L8" s="1392" t="s">
        <v>66</v>
      </c>
      <c r="M8" s="1392"/>
      <c r="N8" s="1392"/>
      <c r="O8" s="562" t="s">
        <v>37</v>
      </c>
      <c r="P8" s="955">
        <v>44540</v>
      </c>
      <c r="S8" s="475"/>
      <c r="T8" s="475"/>
      <c r="V8" s="488"/>
      <c r="W8" s="488"/>
      <c r="X8" s="488"/>
    </row>
    <row r="9" spans="2:24" ht="17.100000000000001" customHeight="1">
      <c r="H9" s="493" t="s">
        <v>39</v>
      </c>
      <c r="I9" s="493"/>
      <c r="S9" s="475"/>
      <c r="T9" s="475"/>
      <c r="V9" s="488"/>
      <c r="W9" s="488"/>
      <c r="X9" s="488"/>
    </row>
    <row r="10" spans="2:24" ht="17.100000000000001" customHeight="1">
      <c r="B10" s="494"/>
      <c r="C10" s="577"/>
      <c r="D10" s="577"/>
      <c r="E10" s="495"/>
      <c r="F10" s="495"/>
      <c r="G10" s="495"/>
      <c r="H10" s="496"/>
      <c r="J10" s="678" t="s">
        <v>523</v>
      </c>
      <c r="K10" s="675"/>
      <c r="L10" s="675" t="s">
        <v>527</v>
      </c>
      <c r="M10" s="675"/>
      <c r="N10" s="495"/>
      <c r="O10" s="495"/>
      <c r="P10" s="496"/>
      <c r="Q10" s="497"/>
      <c r="R10" s="486"/>
      <c r="S10" s="475"/>
      <c r="T10" s="475"/>
      <c r="U10" s="475"/>
      <c r="V10" s="488"/>
      <c r="W10" s="488"/>
      <c r="X10" s="488"/>
    </row>
    <row r="11" spans="2:24" ht="17.100000000000001" customHeight="1">
      <c r="B11" s="497"/>
      <c r="C11" s="473" t="s">
        <v>964</v>
      </c>
      <c r="D11" s="473"/>
      <c r="E11" s="475" t="s">
        <v>800</v>
      </c>
      <c r="H11" s="498"/>
      <c r="J11" s="244" t="s">
        <v>963</v>
      </c>
      <c r="K11" s="486"/>
      <c r="L11" s="475" t="s">
        <v>800</v>
      </c>
      <c r="P11" s="498"/>
      <c r="Q11" s="497"/>
      <c r="R11" s="486"/>
      <c r="S11" s="475"/>
      <c r="T11" s="475"/>
      <c r="U11" s="475"/>
      <c r="V11" s="488"/>
      <c r="W11" s="488"/>
      <c r="X11" s="488"/>
    </row>
    <row r="12" spans="2:24" ht="17.100000000000001" customHeight="1">
      <c r="B12" s="497"/>
      <c r="C12" s="473" t="s">
        <v>45</v>
      </c>
      <c r="D12" s="473"/>
      <c r="E12" s="493" t="s">
        <v>41</v>
      </c>
      <c r="H12" s="498"/>
      <c r="I12" s="500"/>
      <c r="J12" s="244" t="s">
        <v>40</v>
      </c>
      <c r="L12" s="493" t="s">
        <v>41</v>
      </c>
      <c r="M12" s="493"/>
      <c r="O12" s="545"/>
      <c r="P12" s="498"/>
      <c r="Q12" s="549"/>
      <c r="R12" s="486"/>
      <c r="S12" s="475"/>
      <c r="T12" s="475"/>
      <c r="U12" s="475"/>
      <c r="V12" s="488"/>
      <c r="W12" s="488"/>
      <c r="X12" s="488"/>
    </row>
    <row r="13" spans="2:24" ht="17.100000000000001" customHeight="1">
      <c r="B13" s="497"/>
      <c r="C13" s="473" t="s">
        <v>48</v>
      </c>
      <c r="D13" s="473"/>
      <c r="E13" s="475" t="s">
        <v>49</v>
      </c>
      <c r="H13" s="501"/>
      <c r="I13" s="500"/>
      <c r="J13" s="244" t="s">
        <v>43</v>
      </c>
      <c r="L13" s="475" t="s">
        <v>44</v>
      </c>
      <c r="P13" s="576"/>
      <c r="Q13" s="497"/>
      <c r="R13" s="486"/>
      <c r="S13" s="487"/>
      <c r="T13" s="488"/>
      <c r="U13" s="488"/>
      <c r="V13" s="488"/>
      <c r="W13" s="488"/>
      <c r="X13" s="488"/>
    </row>
    <row r="14" spans="2:24" ht="17.100000000000001" customHeight="1">
      <c r="B14" s="497"/>
      <c r="C14" s="473" t="s">
        <v>52</v>
      </c>
      <c r="D14" s="473"/>
      <c r="E14" s="475" t="s">
        <v>53</v>
      </c>
      <c r="H14" s="501"/>
      <c r="J14" s="244" t="s">
        <v>46</v>
      </c>
      <c r="L14" s="475" t="s">
        <v>47</v>
      </c>
      <c r="P14" s="498"/>
      <c r="Q14" s="497"/>
      <c r="R14" s="486"/>
      <c r="S14" s="487"/>
      <c r="T14" s="475"/>
      <c r="U14" s="475"/>
      <c r="V14" s="475"/>
      <c r="W14" s="488"/>
      <c r="X14" s="488"/>
    </row>
    <row r="15" spans="2:24" ht="17.100000000000001" customHeight="1">
      <c r="B15" s="497"/>
      <c r="C15" s="681" t="s">
        <v>54</v>
      </c>
      <c r="D15" s="681"/>
      <c r="E15" s="475" t="s">
        <v>55</v>
      </c>
      <c r="H15" s="501"/>
      <c r="J15" s="244" t="s">
        <v>50</v>
      </c>
      <c r="L15" s="475" t="s">
        <v>752</v>
      </c>
      <c r="P15" s="498"/>
      <c r="Q15" s="550"/>
      <c r="R15" s="486"/>
      <c r="S15" s="487"/>
      <c r="T15" s="475"/>
      <c r="U15" s="475"/>
      <c r="V15" s="475"/>
      <c r="W15" s="475"/>
      <c r="X15" s="475"/>
    </row>
    <row r="16" spans="2:24" ht="17.100000000000001" customHeight="1">
      <c r="B16" s="250"/>
      <c r="C16" s="503" t="s">
        <v>56</v>
      </c>
      <c r="D16" s="503"/>
      <c r="E16" s="249" t="s">
        <v>57</v>
      </c>
      <c r="F16" s="249"/>
      <c r="G16" s="249"/>
      <c r="H16" s="505"/>
      <c r="J16" s="250"/>
      <c r="K16" s="503"/>
      <c r="L16" s="249"/>
      <c r="M16" s="249"/>
      <c r="N16" s="249"/>
      <c r="O16" s="249"/>
      <c r="P16" s="504"/>
      <c r="Q16" s="497"/>
      <c r="R16" s="486"/>
      <c r="S16" s="487"/>
      <c r="T16" s="475"/>
      <c r="U16" s="475"/>
      <c r="V16" s="475"/>
      <c r="W16" s="475"/>
      <c r="X16" s="475"/>
    </row>
    <row r="17" spans="2:24" ht="17.100000000000001" customHeight="1">
      <c r="C17" s="476"/>
      <c r="D17" s="476"/>
      <c r="E17" s="476"/>
      <c r="F17" s="476"/>
      <c r="G17" s="476"/>
      <c r="P17" s="473"/>
      <c r="R17" s="486"/>
      <c r="S17" s="487"/>
      <c r="T17" s="475"/>
      <c r="U17" s="475"/>
      <c r="V17" s="475"/>
      <c r="W17" s="488"/>
      <c r="X17" s="488"/>
    </row>
    <row r="18" spans="2:24" ht="17.100000000000001" customHeight="1">
      <c r="C18" s="476"/>
      <c r="D18" s="476"/>
      <c r="E18" s="476"/>
      <c r="F18" s="476"/>
      <c r="G18" s="476"/>
      <c r="H18" s="869"/>
      <c r="I18" s="869"/>
      <c r="J18" s="559"/>
      <c r="K18" s="559"/>
      <c r="L18" s="559"/>
      <c r="M18" s="559"/>
      <c r="N18" s="559"/>
      <c r="O18" s="559"/>
      <c r="P18" s="473"/>
      <c r="R18" s="486"/>
      <c r="S18" s="487"/>
      <c r="T18" s="475"/>
      <c r="U18" s="475"/>
      <c r="V18" s="475"/>
      <c r="W18" s="488"/>
      <c r="X18" s="488"/>
    </row>
    <row r="19" spans="2:24" ht="17.100000000000001" customHeight="1">
      <c r="B19" s="1580" t="s">
        <v>723</v>
      </c>
      <c r="C19" s="1581"/>
      <c r="H19" s="473"/>
      <c r="K19" s="498"/>
      <c r="L19" s="560" t="s">
        <v>59</v>
      </c>
      <c r="M19" s="560" t="s">
        <v>859</v>
      </c>
      <c r="N19" s="816" t="s">
        <v>745</v>
      </c>
      <c r="O19" s="788" t="s">
        <v>61</v>
      </c>
      <c r="P19" s="832" t="s">
        <v>742</v>
      </c>
      <c r="Q19" s="508"/>
      <c r="R19" s="486"/>
      <c r="S19" s="487"/>
      <c r="T19" s="475"/>
      <c r="U19" s="475"/>
      <c r="V19" s="475"/>
      <c r="W19" s="488"/>
      <c r="X19" s="488"/>
    </row>
    <row r="20" spans="2:24" ht="17.100000000000001" customHeight="1">
      <c r="B20" s="494" t="s">
        <v>62</v>
      </c>
      <c r="C20" s="496" t="s">
        <v>63</v>
      </c>
      <c r="K20" s="498"/>
      <c r="L20" s="772" t="s">
        <v>962</v>
      </c>
      <c r="M20" s="772" t="s">
        <v>851</v>
      </c>
      <c r="N20" s="789">
        <v>51132</v>
      </c>
      <c r="O20" s="789">
        <v>0</v>
      </c>
      <c r="P20" s="810"/>
      <c r="R20" s="486"/>
      <c r="S20" s="487"/>
      <c r="X20" s="475"/>
    </row>
    <row r="21" spans="2:24" ht="17.100000000000001" customHeight="1">
      <c r="B21" s="250" t="s">
        <v>64</v>
      </c>
      <c r="C21" s="504" t="s">
        <v>68</v>
      </c>
      <c r="K21" s="498"/>
      <c r="L21" s="772"/>
      <c r="M21" s="772"/>
      <c r="N21" s="789"/>
      <c r="O21" s="789"/>
      <c r="P21" s="811"/>
      <c r="Q21" s="486"/>
      <c r="S21" s="475"/>
      <c r="T21" s="475"/>
      <c r="U21" s="475"/>
      <c r="X21" s="475"/>
    </row>
    <row r="22" spans="2:24" ht="17.100000000000001" customHeight="1">
      <c r="K22" s="498"/>
      <c r="L22" s="772"/>
      <c r="M22" s="772"/>
      <c r="N22" s="789"/>
      <c r="O22" s="789"/>
      <c r="P22" s="811"/>
      <c r="S22" s="475"/>
      <c r="T22" s="475"/>
      <c r="U22" s="475"/>
      <c r="V22" s="475"/>
      <c r="W22" s="488"/>
      <c r="X22" s="488"/>
    </row>
    <row r="23" spans="2:24" ht="19.5" customHeight="1">
      <c r="K23" s="498"/>
      <c r="L23" s="803"/>
      <c r="M23" s="803"/>
      <c r="N23" s="804"/>
      <c r="O23" s="804"/>
      <c r="P23" s="811"/>
      <c r="S23" s="475"/>
      <c r="T23" s="475"/>
      <c r="U23" s="475"/>
      <c r="V23" s="475"/>
      <c r="W23" s="488"/>
      <c r="X23" s="488"/>
    </row>
    <row r="24" spans="2:24" ht="17.100000000000001" customHeight="1" thickBot="1">
      <c r="K24" s="498"/>
      <c r="L24" s="805"/>
      <c r="M24" s="805"/>
      <c r="N24" s="806"/>
      <c r="O24" s="806"/>
      <c r="P24" s="812"/>
      <c r="S24" s="475"/>
      <c r="T24" s="475"/>
      <c r="U24" s="475"/>
      <c r="V24" s="475"/>
      <c r="W24" s="488"/>
      <c r="X24" s="488"/>
    </row>
    <row r="25" spans="2:24" ht="17.25" customHeight="1" thickTop="1">
      <c r="D25" s="511"/>
      <c r="K25" s="498"/>
      <c r="L25" s="518" t="s">
        <v>77</v>
      </c>
      <c r="M25" s="518"/>
      <c r="N25" s="519">
        <f>SUM(N20:N24)</f>
        <v>51132</v>
      </c>
      <c r="O25" s="791">
        <f>SUM(O20:O24)</f>
        <v>0</v>
      </c>
      <c r="P25" s="520">
        <f>N25+O25</f>
        <v>51132</v>
      </c>
      <c r="S25" s="475"/>
      <c r="T25" s="475"/>
      <c r="U25" s="475"/>
      <c r="V25" s="475"/>
    </row>
    <row r="26" spans="2:24">
      <c r="C26" s="512"/>
      <c r="D26" s="512"/>
      <c r="L26" s="475" t="s">
        <v>78</v>
      </c>
      <c r="S26" s="475"/>
      <c r="T26" s="475"/>
      <c r="U26" s="475"/>
      <c r="V26" s="475"/>
    </row>
    <row r="31" spans="2:24">
      <c r="P31" s="473"/>
    </row>
    <row r="35" spans="3:16">
      <c r="C35" s="544"/>
      <c r="D35" s="486"/>
      <c r="E35" s="486"/>
      <c r="F35" s="486"/>
      <c r="H35" s="493"/>
      <c r="I35" s="493"/>
      <c r="J35" s="544"/>
      <c r="K35" s="487"/>
      <c r="L35" s="486"/>
      <c r="M35" s="486"/>
    </row>
    <row r="36" spans="3:16">
      <c r="C36" s="473"/>
      <c r="D36" s="545"/>
      <c r="E36" s="493"/>
      <c r="F36" s="545"/>
      <c r="J36" s="473"/>
      <c r="K36" s="473"/>
    </row>
    <row r="37" spans="3:16">
      <c r="C37" s="473"/>
      <c r="G37" s="545"/>
      <c r="H37" s="500"/>
      <c r="I37" s="500"/>
      <c r="J37" s="473"/>
      <c r="K37" s="473"/>
      <c r="L37" s="493"/>
      <c r="M37" s="493"/>
    </row>
    <row r="38" spans="3:16">
      <c r="C38" s="473"/>
      <c r="I38" s="500"/>
      <c r="J38" s="473"/>
      <c r="K38" s="473"/>
      <c r="P38" s="473"/>
    </row>
    <row r="39" spans="3:16">
      <c r="C39" s="473"/>
      <c r="J39" s="473"/>
      <c r="K39" s="473"/>
      <c r="P39" s="473"/>
    </row>
    <row r="40" spans="3:16">
      <c r="C40" s="546"/>
      <c r="D40" s="547"/>
      <c r="E40" s="547"/>
      <c r="F40" s="547"/>
      <c r="G40" s="547"/>
      <c r="H40" s="547"/>
      <c r="J40" s="489"/>
      <c r="K40" s="489"/>
      <c r="P40" s="473"/>
    </row>
    <row r="41" spans="3:16">
      <c r="C41" s="473"/>
      <c r="J41" s="473"/>
      <c r="K41" s="473"/>
      <c r="P41" s="473"/>
    </row>
    <row r="42" spans="3:16">
      <c r="C42" s="473"/>
      <c r="J42" s="546"/>
      <c r="K42" s="546"/>
      <c r="L42" s="548"/>
      <c r="M42" s="548"/>
      <c r="N42" s="547"/>
      <c r="P42" s="473"/>
    </row>
  </sheetData>
  <mergeCells count="7">
    <mergeCell ref="B19:C19"/>
    <mergeCell ref="B2:C2"/>
    <mergeCell ref="H2:L2"/>
    <mergeCell ref="J7:K7"/>
    <mergeCell ref="L7:N7"/>
    <mergeCell ref="J8:K8"/>
    <mergeCell ref="L8:N8"/>
  </mergeCells>
  <phoneticPr fontId="1"/>
  <pageMargins left="0.70866141732283472" right="0.70866141732283472" top="1.1417322834645669" bottom="0.74803149606299213" header="0.51181102362204722" footer="0.31496062992125984"/>
  <pageSetup paperSize="9" scale="61" firstPageNumber="43" orientation="landscape" r:id="rId1"/>
  <headerFooter>
    <oddHeader>&amp;R2022年度　情報化評議会(CI-NET)　標準委員会　第3回　資料6
2022年12月02日</oddHeader>
  </headerFooter>
  <rowBreaks count="1" manualBreakCount="1">
    <brk id="31"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B1:AB45"/>
  <sheetViews>
    <sheetView view="pageBreakPreview" zoomScale="70" zoomScaleNormal="100" zoomScaleSheetLayoutView="70" workbookViewId="0">
      <selection activeCell="E19" sqref="E19"/>
    </sheetView>
  </sheetViews>
  <sheetFormatPr defaultColWidth="9" defaultRowHeight="18.75"/>
  <cols>
    <col min="1" max="1" width="9.875" style="411" customWidth="1"/>
    <col min="2" max="2" width="4.625" style="411" customWidth="1"/>
    <col min="3" max="3" width="11.5" style="412" customWidth="1"/>
    <col min="4" max="4" width="12.5" style="411" bestFit="1" customWidth="1"/>
    <col min="5" max="5" width="12.125" style="411" customWidth="1"/>
    <col min="6" max="6" width="9.125" style="411" customWidth="1"/>
    <col min="7" max="7" width="28.75" style="411" customWidth="1"/>
    <col min="8" max="8" width="10.875" style="411" customWidth="1"/>
    <col min="9" max="9" width="5" style="411" customWidth="1"/>
    <col min="10" max="10" width="10" style="411" customWidth="1"/>
    <col min="11" max="11" width="14" style="411" customWidth="1"/>
    <col min="12" max="12" width="10.625" style="411" customWidth="1"/>
    <col min="13" max="13" width="14.375" style="411" customWidth="1"/>
    <col min="14" max="14" width="15.625" style="413" customWidth="1"/>
    <col min="15" max="15" width="15.375" style="411" customWidth="1"/>
    <col min="16" max="16" width="16.25" style="411" customWidth="1"/>
    <col min="17" max="17" width="7.625" style="411" customWidth="1"/>
    <col min="18" max="18" width="9" style="411"/>
    <col min="19" max="19" width="14.125" style="324" customWidth="1"/>
    <col min="20" max="20" width="14" style="324" customWidth="1"/>
    <col min="21" max="22" width="26" style="324" customWidth="1"/>
    <col min="23" max="23" width="10.75" style="324" customWidth="1"/>
    <col min="24" max="24" width="5.5" style="324" bestFit="1" customWidth="1"/>
    <col min="25" max="25" width="15.125" style="324" customWidth="1"/>
    <col min="26" max="26" width="11.375" style="324" customWidth="1"/>
    <col min="27" max="27" width="11.25" style="324" bestFit="1" customWidth="1"/>
    <col min="28" max="28" width="9" style="324"/>
    <col min="29" max="16384" width="9" style="411"/>
  </cols>
  <sheetData>
    <row r="1" spans="2:28" s="316" customFormat="1" ht="27.6" customHeight="1" thickBot="1">
      <c r="C1" s="317"/>
      <c r="J1" s="318"/>
      <c r="N1" s="940"/>
      <c r="O1" s="320"/>
      <c r="P1" s="320"/>
      <c r="S1" s="321"/>
      <c r="T1" s="321"/>
      <c r="U1" s="321"/>
      <c r="V1" s="321"/>
      <c r="W1" s="321"/>
      <c r="X1" s="321"/>
      <c r="Y1" s="321"/>
      <c r="Z1" s="321"/>
      <c r="AA1" s="321"/>
      <c r="AB1" s="321"/>
    </row>
    <row r="2" spans="2:28" s="322" customFormat="1" ht="24.75" thickBot="1">
      <c r="B2" s="1418" t="s">
        <v>327</v>
      </c>
      <c r="C2" s="1420"/>
      <c r="D2" s="1420"/>
      <c r="E2" s="1421"/>
      <c r="N2" s="941"/>
      <c r="S2" s="324"/>
      <c r="T2" s="324"/>
      <c r="U2" s="324"/>
      <c r="V2" s="324"/>
      <c r="W2" s="324"/>
      <c r="X2" s="324"/>
      <c r="Y2" s="324"/>
      <c r="Z2" s="324"/>
      <c r="AA2" s="324"/>
      <c r="AB2" s="324"/>
    </row>
    <row r="3" spans="2:28" s="322" customFormat="1" ht="18.95" customHeight="1">
      <c r="B3" s="325"/>
      <c r="C3" s="325"/>
      <c r="D3" s="325"/>
      <c r="E3" s="325"/>
      <c r="N3" s="941"/>
      <c r="S3" s="324"/>
      <c r="T3" s="324"/>
      <c r="U3" s="324"/>
      <c r="V3" s="324"/>
      <c r="W3" s="324"/>
      <c r="X3" s="324"/>
      <c r="Y3" s="324"/>
      <c r="Z3" s="324"/>
      <c r="AA3" s="324"/>
      <c r="AB3" s="324"/>
    </row>
    <row r="4" spans="2:28" s="322" customFormat="1" ht="18" customHeight="1">
      <c r="B4" s="822" t="s">
        <v>758</v>
      </c>
      <c r="C4" s="524"/>
      <c r="D4" s="334"/>
      <c r="E4" s="334"/>
      <c r="F4" s="403"/>
      <c r="G4" s="333" t="s">
        <v>793</v>
      </c>
      <c r="H4" s="334"/>
      <c r="I4" s="334"/>
      <c r="J4" s="334"/>
      <c r="K4" s="333" t="s">
        <v>794</v>
      </c>
      <c r="L4" s="888" t="s">
        <v>27</v>
      </c>
      <c r="M4" s="973" t="s">
        <v>796</v>
      </c>
      <c r="N4" s="889" t="s">
        <v>795</v>
      </c>
      <c r="O4" s="897" t="s">
        <v>892</v>
      </c>
      <c r="P4" s="898"/>
      <c r="S4" s="324"/>
      <c r="T4" s="324"/>
      <c r="U4" s="324"/>
      <c r="V4" s="324"/>
      <c r="W4" s="324"/>
      <c r="X4" s="324"/>
      <c r="Y4" s="324"/>
      <c r="Z4" s="324"/>
      <c r="AA4" s="324"/>
      <c r="AB4" s="324"/>
    </row>
    <row r="5" spans="2:28" s="322" customFormat="1" ht="25.5">
      <c r="C5" s="326"/>
      <c r="K5" s="327"/>
      <c r="L5" s="327"/>
      <c r="M5" s="327"/>
      <c r="N5" s="327"/>
      <c r="O5" s="327"/>
      <c r="P5" s="327"/>
      <c r="Q5" s="327"/>
      <c r="R5" s="327"/>
      <c r="S5" s="321" t="s">
        <v>334</v>
      </c>
      <c r="T5" s="321"/>
      <c r="U5" s="321"/>
      <c r="V5" s="321"/>
      <c r="W5" s="321"/>
      <c r="X5" s="321"/>
      <c r="Y5" s="321"/>
      <c r="Z5" s="321"/>
      <c r="AA5" s="321"/>
      <c r="AB5" s="321"/>
    </row>
    <row r="6" spans="2:28" s="322" customFormat="1" ht="23.25" customHeight="1">
      <c r="C6" s="326"/>
      <c r="D6" s="328"/>
      <c r="G6" s="1611" t="s">
        <v>1007</v>
      </c>
      <c r="H6" s="1611"/>
      <c r="I6" s="1611"/>
      <c r="J6" s="1611"/>
      <c r="K6" s="1611"/>
      <c r="L6" s="1611"/>
      <c r="M6" s="1611"/>
      <c r="N6" s="941"/>
      <c r="S6" s="331" t="s">
        <v>335</v>
      </c>
      <c r="T6" s="331" t="s">
        <v>336</v>
      </c>
      <c r="U6" s="332" t="s">
        <v>337</v>
      </c>
      <c r="V6" s="332" t="s">
        <v>338</v>
      </c>
      <c r="W6" s="332" t="s">
        <v>339</v>
      </c>
      <c r="X6" s="332" t="s">
        <v>340</v>
      </c>
      <c r="Y6" s="332" t="s">
        <v>341</v>
      </c>
      <c r="Z6" s="332" t="s">
        <v>342</v>
      </c>
      <c r="AA6" s="332" t="s">
        <v>343</v>
      </c>
      <c r="AB6" s="332" t="s">
        <v>344</v>
      </c>
    </row>
    <row r="7" spans="2:28" s="322" customFormat="1" ht="17.25" customHeight="1">
      <c r="B7" s="1585" t="s">
        <v>345</v>
      </c>
      <c r="C7" s="639" t="s">
        <v>346</v>
      </c>
      <c r="D7" s="1607" t="s">
        <v>479</v>
      </c>
      <c r="E7" s="1608"/>
      <c r="F7" s="358" t="s">
        <v>766</v>
      </c>
      <c r="G7" s="537" t="s">
        <v>826</v>
      </c>
      <c r="H7" s="834" t="s">
        <v>348</v>
      </c>
      <c r="I7" s="336"/>
      <c r="J7" s="337" t="s">
        <v>761</v>
      </c>
      <c r="K7" s="834" t="s">
        <v>760</v>
      </c>
      <c r="L7" s="336"/>
      <c r="M7" s="835" t="s">
        <v>351</v>
      </c>
      <c r="N7" s="1587" t="s">
        <v>353</v>
      </c>
      <c r="O7" s="1588"/>
      <c r="P7" s="339" t="s">
        <v>352</v>
      </c>
      <c r="S7" s="340" t="s">
        <v>354</v>
      </c>
      <c r="T7" s="340" t="s">
        <v>355</v>
      </c>
      <c r="U7" s="340"/>
      <c r="V7" s="340"/>
      <c r="W7" s="340"/>
      <c r="X7" s="340"/>
      <c r="Y7" s="340"/>
      <c r="Z7" s="341"/>
      <c r="AA7" s="342" t="s">
        <v>356</v>
      </c>
      <c r="AB7" s="340"/>
    </row>
    <row r="8" spans="2:28" s="322" customFormat="1" ht="17.25" customHeight="1">
      <c r="B8" s="1586"/>
      <c r="C8" s="640"/>
      <c r="D8" s="1609"/>
      <c r="E8" s="1610"/>
      <c r="F8" s="344"/>
      <c r="G8" s="345"/>
      <c r="H8" s="343"/>
      <c r="I8" s="345"/>
      <c r="J8" s="344"/>
      <c r="K8" s="343"/>
      <c r="L8" s="345"/>
      <c r="M8" s="345"/>
      <c r="N8" s="1589"/>
      <c r="O8" s="1590"/>
      <c r="P8" s="346" t="s">
        <v>358</v>
      </c>
      <c r="S8" s="348">
        <v>44512</v>
      </c>
      <c r="T8" s="348">
        <v>44512</v>
      </c>
      <c r="U8" s="349"/>
      <c r="V8" s="349"/>
      <c r="W8" s="349"/>
      <c r="X8" s="349"/>
      <c r="Y8" s="349"/>
      <c r="Z8" s="349"/>
      <c r="AA8" s="350" t="s">
        <v>359</v>
      </c>
      <c r="AB8" s="349" t="s">
        <v>360</v>
      </c>
    </row>
    <row r="9" spans="2:28" s="322" customFormat="1" ht="17.25" customHeight="1">
      <c r="B9" s="351">
        <v>1</v>
      </c>
      <c r="C9" s="974">
        <v>44512</v>
      </c>
      <c r="D9" s="374" t="s">
        <v>808</v>
      </c>
      <c r="E9" s="537"/>
      <c r="F9" s="395" t="s">
        <v>961</v>
      </c>
      <c r="G9" s="539"/>
      <c r="H9" s="375"/>
      <c r="I9" s="376"/>
      <c r="J9" s="358"/>
      <c r="K9" s="396"/>
      <c r="L9" s="376"/>
      <c r="M9" s="379"/>
      <c r="N9" s="1596"/>
      <c r="O9" s="1597"/>
      <c r="P9" s="372" t="s">
        <v>967</v>
      </c>
      <c r="S9" s="360" t="s">
        <v>363</v>
      </c>
      <c r="T9" s="360" t="s">
        <v>364</v>
      </c>
      <c r="U9" s="361" t="s">
        <v>365</v>
      </c>
      <c r="V9" s="361" t="s">
        <v>366</v>
      </c>
      <c r="W9" s="361">
        <v>80</v>
      </c>
      <c r="X9" s="361" t="s">
        <v>367</v>
      </c>
      <c r="Y9" s="361">
        <v>140</v>
      </c>
      <c r="Z9" s="362">
        <f>W9*Y9</f>
        <v>11200</v>
      </c>
      <c r="AA9" s="363">
        <v>0.1</v>
      </c>
      <c r="AB9" s="361"/>
    </row>
    <row r="10" spans="2:28" s="322" customFormat="1" ht="17.25" customHeight="1">
      <c r="B10" s="569"/>
      <c r="C10" s="975"/>
      <c r="D10" s="538" t="s">
        <v>971</v>
      </c>
      <c r="E10" s="345"/>
      <c r="F10" s="538" t="s">
        <v>904</v>
      </c>
      <c r="G10" s="540"/>
      <c r="H10" s="631">
        <v>1</v>
      </c>
      <c r="I10" s="365"/>
      <c r="J10" s="344" t="s">
        <v>507</v>
      </c>
      <c r="K10" s="366"/>
      <c r="L10" s="365"/>
      <c r="M10" s="367">
        <v>14666</v>
      </c>
      <c r="N10" s="1598"/>
      <c r="O10" s="1599"/>
      <c r="P10" s="346">
        <v>0</v>
      </c>
      <c r="S10" s="348">
        <v>44512</v>
      </c>
      <c r="T10" s="348">
        <v>44512</v>
      </c>
      <c r="U10" s="349"/>
      <c r="V10" s="349"/>
      <c r="W10" s="349"/>
      <c r="X10" s="349"/>
      <c r="Y10" s="349"/>
      <c r="Z10" s="349"/>
      <c r="AA10" s="350" t="s">
        <v>359</v>
      </c>
      <c r="AB10" s="349" t="s">
        <v>360</v>
      </c>
    </row>
    <row r="11" spans="2:28" s="322" customFormat="1" ht="17.25" customHeight="1">
      <c r="B11" s="993"/>
      <c r="C11" s="994"/>
      <c r="D11" s="374"/>
      <c r="E11" s="537"/>
      <c r="F11" s="374" t="s">
        <v>913</v>
      </c>
      <c r="G11" s="541"/>
      <c r="H11" s="375"/>
      <c r="I11" s="376"/>
      <c r="J11" s="358"/>
      <c r="K11" s="396"/>
      <c r="L11" s="376"/>
      <c r="M11" s="379"/>
      <c r="N11" s="991"/>
      <c r="O11" s="992"/>
      <c r="P11" s="338"/>
      <c r="S11" s="945"/>
      <c r="T11" s="945"/>
      <c r="U11" s="943"/>
      <c r="V11" s="943"/>
      <c r="W11" s="943"/>
      <c r="X11" s="943"/>
      <c r="Y11" s="943"/>
      <c r="Z11" s="943"/>
      <c r="AA11" s="944"/>
      <c r="AB11" s="943"/>
    </row>
    <row r="12" spans="2:28" s="322" customFormat="1" ht="17.25" customHeight="1">
      <c r="B12" s="569"/>
      <c r="C12" s="975"/>
      <c r="D12" s="538"/>
      <c r="E12" s="345"/>
      <c r="F12" s="538" t="s">
        <v>915</v>
      </c>
      <c r="G12" s="542"/>
      <c r="H12" s="631"/>
      <c r="I12" s="365"/>
      <c r="J12" s="344"/>
      <c r="K12" s="366"/>
      <c r="L12" s="365"/>
      <c r="M12" s="367"/>
      <c r="N12" s="989"/>
      <c r="O12" s="990"/>
      <c r="P12" s="346"/>
      <c r="S12" s="945"/>
      <c r="T12" s="945"/>
      <c r="U12" s="943"/>
      <c r="V12" s="943"/>
      <c r="W12" s="943"/>
      <c r="X12" s="943"/>
      <c r="Y12" s="943"/>
      <c r="Z12" s="943"/>
      <c r="AA12" s="944"/>
      <c r="AB12" s="943"/>
    </row>
    <row r="13" spans="2:28" s="322" customFormat="1" ht="17.25" customHeight="1">
      <c r="B13" s="351">
        <v>2</v>
      </c>
      <c r="C13" s="974">
        <v>44512</v>
      </c>
      <c r="D13" s="353" t="s">
        <v>902</v>
      </c>
      <c r="E13" s="543"/>
      <c r="F13" s="395" t="s">
        <v>906</v>
      </c>
      <c r="G13" s="630"/>
      <c r="H13" s="397"/>
      <c r="I13" s="961"/>
      <c r="K13" s="397"/>
      <c r="L13" s="961"/>
      <c r="M13" s="961"/>
      <c r="N13" s="1605"/>
      <c r="O13" s="1606"/>
      <c r="P13" s="372" t="s">
        <v>967</v>
      </c>
      <c r="S13" s="360" t="s">
        <v>363</v>
      </c>
      <c r="T13" s="360" t="s">
        <v>371</v>
      </c>
      <c r="U13" s="361" t="s">
        <v>372</v>
      </c>
      <c r="V13" s="361"/>
      <c r="W13" s="361">
        <v>20</v>
      </c>
      <c r="X13" s="361" t="s">
        <v>367</v>
      </c>
      <c r="Y13" s="361">
        <v>105</v>
      </c>
      <c r="Z13" s="362">
        <f>W13*Y13</f>
        <v>2100</v>
      </c>
      <c r="AA13" s="363">
        <v>0.1</v>
      </c>
      <c r="AB13" s="361"/>
    </row>
    <row r="14" spans="2:28" s="322" customFormat="1" ht="17.25" customHeight="1">
      <c r="B14" s="569"/>
      <c r="C14" s="975"/>
      <c r="D14" s="538" t="s">
        <v>970</v>
      </c>
      <c r="E14" s="345"/>
      <c r="F14" s="538" t="s">
        <v>965</v>
      </c>
      <c r="G14" s="540"/>
      <c r="H14" s="631">
        <v>1</v>
      </c>
      <c r="I14" s="365"/>
      <c r="J14" s="344" t="s">
        <v>507</v>
      </c>
      <c r="K14" s="632"/>
      <c r="L14" s="633"/>
      <c r="M14" s="634">
        <v>14666</v>
      </c>
      <c r="N14" s="1598"/>
      <c r="O14" s="1599"/>
      <c r="P14" s="346">
        <v>0</v>
      </c>
      <c r="S14" s="348">
        <v>44512</v>
      </c>
      <c r="T14" s="348">
        <v>44512</v>
      </c>
      <c r="U14" s="349"/>
      <c r="V14" s="349"/>
      <c r="W14" s="349"/>
      <c r="X14" s="349"/>
      <c r="Y14" s="349"/>
      <c r="Z14" s="349"/>
      <c r="AA14" s="350" t="s">
        <v>373</v>
      </c>
      <c r="AB14" s="349" t="s">
        <v>374</v>
      </c>
    </row>
    <row r="15" spans="2:28" s="322" customFormat="1" ht="17.25" customHeight="1">
      <c r="B15" s="398"/>
      <c r="C15" s="978"/>
      <c r="D15" s="353"/>
      <c r="E15" s="961"/>
      <c r="F15" s="374" t="s">
        <v>917</v>
      </c>
      <c r="G15" s="541"/>
      <c r="H15" s="354"/>
      <c r="I15" s="355"/>
      <c r="K15" s="369"/>
      <c r="L15" s="370"/>
      <c r="M15" s="960"/>
      <c r="N15" s="962"/>
      <c r="O15" s="963"/>
      <c r="P15" s="371"/>
      <c r="S15" s="945"/>
      <c r="T15" s="945"/>
      <c r="U15" s="943"/>
      <c r="V15" s="943"/>
      <c r="W15" s="943"/>
      <c r="X15" s="943"/>
      <c r="Y15" s="943"/>
      <c r="Z15" s="943"/>
      <c r="AA15" s="944"/>
      <c r="AB15" s="943"/>
    </row>
    <row r="16" spans="2:28" s="322" customFormat="1" ht="17.25" customHeight="1">
      <c r="B16" s="398"/>
      <c r="C16" s="978"/>
      <c r="D16" s="353"/>
      <c r="E16" s="961"/>
      <c r="F16" s="538" t="s">
        <v>921</v>
      </c>
      <c r="G16" s="542"/>
      <c r="H16" s="354"/>
      <c r="I16" s="355"/>
      <c r="K16" s="369"/>
      <c r="L16" s="370"/>
      <c r="M16" s="960"/>
      <c r="N16" s="962"/>
      <c r="O16" s="963"/>
      <c r="P16" s="371"/>
      <c r="S16" s="945"/>
      <c r="T16" s="945"/>
      <c r="U16" s="943"/>
      <c r="V16" s="943"/>
      <c r="W16" s="943"/>
      <c r="X16" s="943"/>
      <c r="Y16" s="943"/>
      <c r="Z16" s="943"/>
      <c r="AA16" s="944"/>
      <c r="AB16" s="943"/>
    </row>
    <row r="17" spans="2:28" s="322" customFormat="1" ht="17.25" customHeight="1">
      <c r="B17" s="372">
        <v>3</v>
      </c>
      <c r="C17" s="976">
        <v>44512</v>
      </c>
      <c r="D17" s="374" t="s">
        <v>839</v>
      </c>
      <c r="E17" s="537"/>
      <c r="F17" s="395" t="s">
        <v>961</v>
      </c>
      <c r="G17" s="539"/>
      <c r="H17" s="395"/>
      <c r="I17" s="376"/>
      <c r="J17" s="358"/>
      <c r="K17" s="396"/>
      <c r="L17" s="376"/>
      <c r="M17" s="537"/>
      <c r="N17" s="1596"/>
      <c r="O17" s="1597"/>
      <c r="P17" s="372" t="s">
        <v>967</v>
      </c>
      <c r="S17" s="360" t="s">
        <v>363</v>
      </c>
      <c r="T17" s="360" t="s">
        <v>371</v>
      </c>
      <c r="U17" s="361" t="s">
        <v>377</v>
      </c>
      <c r="V17" s="361"/>
      <c r="W17" s="361">
        <v>20</v>
      </c>
      <c r="X17" s="361" t="s">
        <v>378</v>
      </c>
      <c r="Y17" s="361">
        <v>15</v>
      </c>
      <c r="Z17" s="362">
        <f>W17*Y17</f>
        <v>300</v>
      </c>
      <c r="AA17" s="363"/>
      <c r="AB17" s="361"/>
    </row>
    <row r="18" spans="2:28" s="322" customFormat="1" ht="17.25" customHeight="1">
      <c r="B18" s="569"/>
      <c r="C18" s="975"/>
      <c r="D18" s="538" t="s">
        <v>969</v>
      </c>
      <c r="E18" s="345"/>
      <c r="F18" s="538" t="s">
        <v>905</v>
      </c>
      <c r="G18" s="540"/>
      <c r="H18" s="631">
        <v>1</v>
      </c>
      <c r="I18" s="365"/>
      <c r="J18" s="344" t="s">
        <v>507</v>
      </c>
      <c r="K18" s="632"/>
      <c r="L18" s="633"/>
      <c r="M18" s="634">
        <v>11000</v>
      </c>
      <c r="N18" s="1598"/>
      <c r="O18" s="1599"/>
      <c r="P18" s="346">
        <v>0</v>
      </c>
      <c r="S18" s="383">
        <v>44513</v>
      </c>
      <c r="T18" s="348">
        <v>44512</v>
      </c>
      <c r="U18" s="349"/>
      <c r="V18" s="349"/>
      <c r="W18" s="349"/>
      <c r="X18" s="349"/>
      <c r="Y18" s="349"/>
      <c r="Z18" s="349"/>
      <c r="AA18" s="350" t="s">
        <v>359</v>
      </c>
      <c r="AB18" s="349" t="s">
        <v>360</v>
      </c>
    </row>
    <row r="19" spans="2:28" s="322" customFormat="1" ht="17.25" customHeight="1">
      <c r="B19" s="993"/>
      <c r="C19" s="994"/>
      <c r="D19" s="374"/>
      <c r="E19" s="537"/>
      <c r="F19" s="374" t="s">
        <v>916</v>
      </c>
      <c r="G19" s="541"/>
      <c r="H19" s="375"/>
      <c r="I19" s="376"/>
      <c r="J19" s="358"/>
      <c r="K19" s="377"/>
      <c r="L19" s="378"/>
      <c r="M19" s="996"/>
      <c r="N19" s="991"/>
      <c r="O19" s="992"/>
      <c r="P19" s="338"/>
      <c r="S19" s="942"/>
      <c r="T19" s="945"/>
      <c r="U19" s="943"/>
      <c r="V19" s="943"/>
      <c r="W19" s="943"/>
      <c r="X19" s="943"/>
      <c r="Y19" s="943"/>
      <c r="Z19" s="943"/>
      <c r="AA19" s="944"/>
      <c r="AB19" s="943"/>
    </row>
    <row r="20" spans="2:28" s="322" customFormat="1" ht="17.25" customHeight="1">
      <c r="B20" s="569"/>
      <c r="C20" s="975"/>
      <c r="D20" s="538"/>
      <c r="E20" s="345"/>
      <c r="F20" s="538" t="s">
        <v>919</v>
      </c>
      <c r="G20" s="542"/>
      <c r="H20" s="631"/>
      <c r="I20" s="365"/>
      <c r="J20" s="344"/>
      <c r="K20" s="632"/>
      <c r="L20" s="633"/>
      <c r="M20" s="634"/>
      <c r="N20" s="989"/>
      <c r="O20" s="990"/>
      <c r="P20" s="346"/>
      <c r="S20" s="942"/>
      <c r="T20" s="945"/>
      <c r="U20" s="943"/>
      <c r="V20" s="943"/>
      <c r="W20" s="943"/>
      <c r="X20" s="943"/>
      <c r="Y20" s="943"/>
      <c r="Z20" s="943"/>
      <c r="AA20" s="944"/>
      <c r="AB20" s="943"/>
    </row>
    <row r="21" spans="2:28" s="322" customFormat="1" ht="17.25" customHeight="1">
      <c r="B21" s="993">
        <v>4</v>
      </c>
      <c r="C21" s="994">
        <v>44515</v>
      </c>
      <c r="D21" s="374" t="s">
        <v>968</v>
      </c>
      <c r="E21" s="537"/>
      <c r="F21" s="395" t="s">
        <v>906</v>
      </c>
      <c r="G21" s="539"/>
      <c r="H21" s="375"/>
      <c r="I21" s="376"/>
      <c r="J21" s="358"/>
      <c r="K21" s="377"/>
      <c r="L21" s="378"/>
      <c r="M21" s="996"/>
      <c r="N21" s="991"/>
      <c r="O21" s="992"/>
      <c r="P21" s="372" t="s">
        <v>967</v>
      </c>
      <c r="S21" s="942"/>
      <c r="T21" s="945"/>
      <c r="U21" s="943"/>
      <c r="V21" s="943"/>
      <c r="W21" s="943"/>
      <c r="X21" s="943"/>
      <c r="Y21" s="943"/>
      <c r="Z21" s="943"/>
      <c r="AA21" s="944"/>
      <c r="AB21" s="943"/>
    </row>
    <row r="22" spans="2:28" s="322" customFormat="1" ht="17.25" customHeight="1">
      <c r="B22" s="569"/>
      <c r="C22" s="975"/>
      <c r="D22" s="538" t="s">
        <v>966</v>
      </c>
      <c r="E22" s="345"/>
      <c r="F22" s="538" t="s">
        <v>965</v>
      </c>
      <c r="G22" s="540"/>
      <c r="H22" s="631">
        <v>1</v>
      </c>
      <c r="I22" s="365"/>
      <c r="J22" s="344" t="s">
        <v>507</v>
      </c>
      <c r="K22" s="632"/>
      <c r="L22" s="633"/>
      <c r="M22" s="634">
        <v>10800</v>
      </c>
      <c r="N22" s="989"/>
      <c r="O22" s="990"/>
      <c r="P22" s="346">
        <v>0</v>
      </c>
      <c r="S22" s="942"/>
      <c r="T22" s="945"/>
      <c r="U22" s="943"/>
      <c r="V22" s="943"/>
      <c r="W22" s="943"/>
      <c r="X22" s="943"/>
      <c r="Y22" s="943"/>
      <c r="Z22" s="943"/>
      <c r="AA22" s="944"/>
      <c r="AB22" s="943"/>
    </row>
    <row r="23" spans="2:28" s="322" customFormat="1" ht="17.25" customHeight="1">
      <c r="B23" s="398"/>
      <c r="C23" s="978"/>
      <c r="D23" s="353"/>
      <c r="E23" s="961"/>
      <c r="F23" s="353" t="s">
        <v>960</v>
      </c>
      <c r="G23" s="543"/>
      <c r="H23" s="354"/>
      <c r="I23" s="355"/>
      <c r="K23" s="369"/>
      <c r="L23" s="370"/>
      <c r="M23" s="960"/>
      <c r="N23" s="962"/>
      <c r="O23" s="963"/>
      <c r="P23" s="995"/>
      <c r="S23" s="942"/>
      <c r="T23" s="945"/>
      <c r="U23" s="943"/>
      <c r="V23" s="943"/>
      <c r="W23" s="943"/>
      <c r="X23" s="943"/>
      <c r="Y23" s="943"/>
      <c r="Z23" s="943"/>
      <c r="AA23" s="944"/>
      <c r="AB23" s="943"/>
    </row>
    <row r="24" spans="2:28" s="322" customFormat="1" ht="17.25" customHeight="1">
      <c r="B24" s="398"/>
      <c r="C24" s="978"/>
      <c r="D24" s="353"/>
      <c r="E24" s="961"/>
      <c r="F24" s="538" t="s">
        <v>959</v>
      </c>
      <c r="G24" s="542"/>
      <c r="H24" s="354"/>
      <c r="I24" s="355"/>
      <c r="K24" s="369"/>
      <c r="L24" s="370"/>
      <c r="M24" s="960"/>
      <c r="N24" s="962"/>
      <c r="O24" s="963"/>
      <c r="P24" s="371"/>
      <c r="S24" s="942"/>
      <c r="T24" s="945"/>
      <c r="U24" s="943"/>
      <c r="V24" s="943"/>
      <c r="W24" s="943"/>
      <c r="X24" s="943"/>
      <c r="Y24" s="943"/>
      <c r="Z24" s="943"/>
      <c r="AA24" s="944"/>
      <c r="AB24" s="943"/>
    </row>
    <row r="25" spans="2:28" s="322" customFormat="1" ht="17.25" customHeight="1">
      <c r="B25" s="372">
        <v>5</v>
      </c>
      <c r="C25" s="373"/>
      <c r="D25" s="374"/>
      <c r="E25" s="537"/>
      <c r="F25" s="397"/>
      <c r="G25" s="630"/>
      <c r="H25" s="395"/>
      <c r="I25" s="376"/>
      <c r="J25" s="358"/>
      <c r="K25" s="396"/>
      <c r="L25" s="376"/>
      <c r="M25" s="537"/>
      <c r="N25" s="1596"/>
      <c r="O25" s="1597"/>
      <c r="P25" s="372"/>
      <c r="S25" s="384" t="s">
        <v>379</v>
      </c>
      <c r="T25" s="360" t="s">
        <v>371</v>
      </c>
      <c r="U25" s="361" t="s">
        <v>380</v>
      </c>
      <c r="V25" s="361"/>
      <c r="W25" s="361">
        <v>100</v>
      </c>
      <c r="X25" s="361" t="s">
        <v>367</v>
      </c>
      <c r="Y25" s="361">
        <v>140</v>
      </c>
      <c r="Z25" s="362">
        <f>W25*Y25</f>
        <v>14000</v>
      </c>
      <c r="AA25" s="363">
        <v>0.1</v>
      </c>
      <c r="AB25" s="361"/>
    </row>
    <row r="26" spans="2:28" s="322" customFormat="1" ht="17.25" customHeight="1">
      <c r="B26" s="569"/>
      <c r="C26" s="364"/>
      <c r="D26" s="538"/>
      <c r="E26" s="345"/>
      <c r="F26" s="343"/>
      <c r="G26" s="540"/>
      <c r="H26" s="631"/>
      <c r="I26" s="365"/>
      <c r="J26" s="344"/>
      <c r="K26" s="632"/>
      <c r="L26" s="633"/>
      <c r="M26" s="634"/>
      <c r="N26" s="1598"/>
      <c r="O26" s="1599"/>
      <c r="P26" s="346"/>
      <c r="S26" s="383">
        <v>44513</v>
      </c>
      <c r="T26" s="383">
        <v>44513</v>
      </c>
      <c r="U26" s="349"/>
      <c r="V26" s="349"/>
      <c r="W26" s="349"/>
      <c r="X26" s="349"/>
      <c r="Y26" s="349"/>
      <c r="Z26" s="349"/>
      <c r="AA26" s="350" t="s">
        <v>359</v>
      </c>
      <c r="AB26" s="349" t="s">
        <v>360</v>
      </c>
    </row>
    <row r="27" spans="2:28" s="322" customFormat="1" ht="17.25" customHeight="1">
      <c r="C27" s="326"/>
      <c r="H27" s="386" t="s">
        <v>385</v>
      </c>
      <c r="I27" s="387"/>
      <c r="K27" s="327"/>
      <c r="L27" s="387"/>
      <c r="M27" s="357"/>
      <c r="N27" s="327"/>
      <c r="S27" s="389" t="s">
        <v>386</v>
      </c>
      <c r="T27" s="389" t="s">
        <v>387</v>
      </c>
      <c r="U27" s="361" t="s">
        <v>388</v>
      </c>
      <c r="V27" s="361"/>
      <c r="W27" s="361">
        <v>1</v>
      </c>
      <c r="X27" s="361" t="s">
        <v>389</v>
      </c>
      <c r="Y27" s="361">
        <v>6000</v>
      </c>
      <c r="Z27" s="362">
        <f>W27*Y27</f>
        <v>6000</v>
      </c>
      <c r="AA27" s="363">
        <v>0.1</v>
      </c>
      <c r="AB27" s="361" t="s">
        <v>360</v>
      </c>
    </row>
    <row r="28" spans="2:28" s="322" customFormat="1" ht="17.25" customHeight="1">
      <c r="C28" s="326"/>
      <c r="F28" s="390"/>
      <c r="G28" s="390"/>
      <c r="H28" s="391" t="s">
        <v>385</v>
      </c>
      <c r="I28" s="387"/>
      <c r="K28" s="392"/>
      <c r="L28" s="393"/>
      <c r="M28" s="327"/>
      <c r="N28" s="327"/>
      <c r="P28" s="327"/>
      <c r="S28" s="385">
        <v>44515</v>
      </c>
      <c r="T28" s="385">
        <v>44515</v>
      </c>
      <c r="U28" s="349"/>
      <c r="V28" s="349"/>
      <c r="W28" s="349"/>
      <c r="X28" s="349"/>
      <c r="Y28" s="349"/>
      <c r="Z28" s="349"/>
      <c r="AA28" s="350" t="s">
        <v>359</v>
      </c>
      <c r="AB28" s="349" t="s">
        <v>390</v>
      </c>
    </row>
    <row r="29" spans="2:28" s="322" customFormat="1" ht="17.25" customHeight="1">
      <c r="C29" s="326"/>
      <c r="F29" s="390"/>
      <c r="G29" s="390"/>
      <c r="H29" s="386" t="s">
        <v>385</v>
      </c>
      <c r="I29" s="387"/>
      <c r="K29" s="327"/>
      <c r="L29" s="387"/>
      <c r="N29" s="327"/>
      <c r="S29" s="389" t="s">
        <v>386</v>
      </c>
      <c r="T29" s="389" t="s">
        <v>387</v>
      </c>
      <c r="U29" s="361" t="s">
        <v>391</v>
      </c>
      <c r="V29" s="361"/>
      <c r="W29" s="361">
        <v>24</v>
      </c>
      <c r="X29" s="361" t="s">
        <v>392</v>
      </c>
      <c r="Y29" s="361">
        <v>108</v>
      </c>
      <c r="Z29" s="362">
        <f>W29*Y29</f>
        <v>2592</v>
      </c>
      <c r="AA29" s="363">
        <v>0.08</v>
      </c>
      <c r="AB29" s="361"/>
    </row>
    <row r="30" spans="2:28" s="322" customFormat="1" ht="17.25" customHeight="1">
      <c r="B30" s="372">
        <v>51</v>
      </c>
      <c r="C30" s="373"/>
      <c r="D30" s="395"/>
      <c r="E30" s="358"/>
      <c r="F30" s="374"/>
      <c r="G30" s="541"/>
      <c r="H30" s="395"/>
      <c r="I30" s="376"/>
      <c r="J30" s="358"/>
      <c r="K30" s="396"/>
      <c r="L30" s="376"/>
      <c r="M30" s="537"/>
      <c r="N30" s="1596"/>
      <c r="O30" s="1597"/>
      <c r="P30" s="372"/>
      <c r="S30" s="324"/>
      <c r="T30" s="324"/>
      <c r="U30" s="324"/>
      <c r="V30" s="324"/>
      <c r="W30" s="324"/>
      <c r="X30" s="324"/>
      <c r="Y30" s="324"/>
      <c r="Z30" s="324"/>
      <c r="AA30" s="324"/>
      <c r="AB30" s="324"/>
    </row>
    <row r="31" spans="2:28" s="322" customFormat="1" ht="17.25" customHeight="1">
      <c r="B31" s="569"/>
      <c r="C31" s="364"/>
      <c r="D31" s="343"/>
      <c r="E31" s="344"/>
      <c r="F31" s="538"/>
      <c r="G31" s="542"/>
      <c r="H31" s="631"/>
      <c r="I31" s="365"/>
      <c r="J31" s="344"/>
      <c r="K31" s="632"/>
      <c r="L31" s="633"/>
      <c r="M31" s="634"/>
      <c r="N31" s="1598"/>
      <c r="O31" s="1599"/>
      <c r="P31" s="346"/>
      <c r="S31" s="324"/>
      <c r="T31" s="324"/>
      <c r="U31" s="324"/>
      <c r="V31" s="324"/>
      <c r="W31" s="324"/>
      <c r="X31" s="324"/>
      <c r="Y31" s="324"/>
      <c r="Z31" s="324"/>
      <c r="AA31" s="324"/>
      <c r="AB31" s="324"/>
    </row>
    <row r="32" spans="2:28" s="322" customFormat="1" ht="17.100000000000001" customHeight="1">
      <c r="B32" s="372">
        <v>52</v>
      </c>
      <c r="C32" s="399"/>
      <c r="D32" s="397"/>
      <c r="F32" s="353"/>
      <c r="G32" s="543"/>
      <c r="H32" s="354"/>
      <c r="I32" s="355"/>
      <c r="K32" s="369"/>
      <c r="L32" s="370"/>
      <c r="M32" s="960"/>
      <c r="N32" s="962"/>
      <c r="O32" s="963"/>
      <c r="P32" s="372"/>
      <c r="S32" s="324"/>
      <c r="T32" s="324"/>
      <c r="U32" s="324"/>
      <c r="V32" s="324"/>
      <c r="W32" s="324"/>
      <c r="X32" s="324"/>
      <c r="Y32" s="324"/>
      <c r="Z32" s="324"/>
      <c r="AA32" s="324"/>
      <c r="AB32" s="324"/>
    </row>
    <row r="33" spans="2:28" s="322" customFormat="1" ht="17.100000000000001" customHeight="1">
      <c r="B33" s="569"/>
      <c r="C33" s="399"/>
      <c r="D33" s="343"/>
      <c r="F33" s="353"/>
      <c r="G33" s="543"/>
      <c r="H33" s="354"/>
      <c r="I33" s="355"/>
      <c r="K33" s="369"/>
      <c r="L33" s="370"/>
      <c r="M33" s="960"/>
      <c r="N33" s="962"/>
      <c r="O33" s="963"/>
      <c r="P33" s="346"/>
      <c r="S33" s="324"/>
      <c r="T33" s="324"/>
      <c r="U33" s="324"/>
      <c r="V33" s="324"/>
      <c r="W33" s="324"/>
      <c r="X33" s="324"/>
      <c r="Y33" s="324"/>
      <c r="Z33" s="324"/>
      <c r="AA33" s="324"/>
      <c r="AB33" s="324"/>
    </row>
    <row r="34" spans="2:28" s="322" customFormat="1" ht="35.1" customHeight="1">
      <c r="B34" s="401"/>
      <c r="C34" s="402"/>
      <c r="D34" s="333" t="s">
        <v>398</v>
      </c>
      <c r="E34" s="334"/>
      <c r="F34" s="334"/>
      <c r="G34" s="403"/>
      <c r="H34" s="333"/>
      <c r="I34" s="404"/>
      <c r="J34" s="401"/>
      <c r="K34" s="405"/>
      <c r="L34" s="406"/>
      <c r="M34" s="407">
        <f>SUM(M9:M22)</f>
        <v>51132</v>
      </c>
      <c r="N34" s="1603"/>
      <c r="O34" s="1604"/>
      <c r="P34" s="401"/>
      <c r="S34" s="324"/>
      <c r="T34" s="324"/>
      <c r="U34" s="324"/>
      <c r="V34" s="324"/>
      <c r="W34" s="324"/>
      <c r="X34" s="324"/>
      <c r="Y34" s="324"/>
      <c r="Z34" s="324"/>
      <c r="AA34" s="324"/>
      <c r="AB34" s="324"/>
    </row>
    <row r="35" spans="2:28" s="322" customFormat="1" ht="35.1" customHeight="1">
      <c r="C35" s="326"/>
      <c r="N35" s="941"/>
      <c r="S35" s="324"/>
      <c r="T35" s="324"/>
      <c r="U35" s="324"/>
      <c r="V35" s="324"/>
      <c r="W35" s="324"/>
      <c r="X35" s="324"/>
      <c r="Y35" s="324"/>
      <c r="Z35" s="324"/>
      <c r="AA35" s="324"/>
      <c r="AB35" s="324"/>
    </row>
    <row r="36" spans="2:28" ht="13.5" customHeight="1"/>
    <row r="37" spans="2:28" ht="13.5" customHeight="1"/>
    <row r="38" spans="2:28" ht="13.5" customHeight="1"/>
    <row r="39" spans="2:28">
      <c r="N39" s="411"/>
    </row>
    <row r="40" spans="2:28">
      <c r="M40" s="947"/>
      <c r="N40" s="948"/>
      <c r="O40" s="948"/>
      <c r="P40" s="948"/>
    </row>
    <row r="41" spans="2:28">
      <c r="N41" s="948"/>
      <c r="O41" s="948"/>
      <c r="P41" s="948"/>
    </row>
    <row r="42" spans="2:28">
      <c r="N42" s="948"/>
      <c r="P42" s="948"/>
    </row>
    <row r="43" spans="2:28">
      <c r="N43" s="423"/>
      <c r="O43" s="423"/>
      <c r="P43" s="423"/>
    </row>
    <row r="44" spans="2:28">
      <c r="N44" s="949"/>
    </row>
    <row r="45" spans="2:28">
      <c r="N45" s="949"/>
      <c r="P45" s="410"/>
    </row>
  </sheetData>
  <mergeCells count="17">
    <mergeCell ref="N9:O9"/>
    <mergeCell ref="B2:E2"/>
    <mergeCell ref="B7:B8"/>
    <mergeCell ref="D7:E8"/>
    <mergeCell ref="N7:O7"/>
    <mergeCell ref="N8:O8"/>
    <mergeCell ref="G6:M6"/>
    <mergeCell ref="N26:O26"/>
    <mergeCell ref="N30:O30"/>
    <mergeCell ref="N31:O31"/>
    <mergeCell ref="N34:O34"/>
    <mergeCell ref="N10:O10"/>
    <mergeCell ref="N13:O13"/>
    <mergeCell ref="N14:O14"/>
    <mergeCell ref="N17:O17"/>
    <mergeCell ref="N18:O18"/>
    <mergeCell ref="N25:O25"/>
  </mergeCells>
  <phoneticPr fontId="1"/>
  <pageMargins left="0.70866141732283472" right="0.70866141732283472" top="1.1417322834645669" bottom="0.74803149606299213" header="0.51181102362204722" footer="0.31496062992125984"/>
  <pageSetup paperSize="9" scale="58" firstPageNumber="43" orientation="landscape" r:id="rId1"/>
  <headerFooter>
    <oddHeader>&amp;R2022年度　情報化評議会(CI-NET)　標準委員会　第3回　資料6
2022年12月02日</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I53"/>
  <sheetViews>
    <sheetView view="pageBreakPreview" topLeftCell="B11" zoomScaleNormal="85" zoomScaleSheetLayoutView="100" workbookViewId="0">
      <selection activeCell="AL24" sqref="AL24"/>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36" width="5.625" style="40" customWidth="1"/>
    <col min="37" max="16384" width="8.625" style="40"/>
  </cols>
  <sheetData>
    <row r="1" spans="2:34" ht="19.5" thickBot="1"/>
    <row r="2" spans="2:34" ht="36" thickBot="1">
      <c r="B2" s="1408" t="s">
        <v>164</v>
      </c>
      <c r="C2" s="1409"/>
      <c r="D2" s="1409"/>
      <c r="E2" s="1409"/>
      <c r="F2" s="1409"/>
      <c r="G2" s="1409"/>
      <c r="H2" s="1409"/>
      <c r="I2" s="1409"/>
      <c r="J2" s="1410"/>
      <c r="K2" s="41"/>
      <c r="M2" s="677" t="s">
        <v>827</v>
      </c>
      <c r="N2" s="880"/>
      <c r="O2" s="880"/>
      <c r="P2" s="880"/>
      <c r="Q2" s="881"/>
      <c r="R2" s="880"/>
      <c r="S2" s="880"/>
      <c r="T2" s="880"/>
      <c r="U2" s="880"/>
      <c r="V2" s="880"/>
      <c r="W2" s="42"/>
      <c r="AG2" s="42"/>
    </row>
    <row r="4" spans="2:34">
      <c r="B4" s="1411" t="s">
        <v>22</v>
      </c>
      <c r="C4" s="1411"/>
      <c r="D4" s="1411"/>
      <c r="E4" s="1411" t="s">
        <v>81</v>
      </c>
      <c r="F4" s="1411"/>
      <c r="G4" s="1411"/>
      <c r="H4" s="1411" t="s">
        <v>82</v>
      </c>
      <c r="I4" s="1411"/>
      <c r="J4" s="1411"/>
      <c r="K4" s="1411" t="s">
        <v>83</v>
      </c>
      <c r="L4" s="1411"/>
      <c r="M4" s="1411"/>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row>
    <row r="5" spans="2:34">
      <c r="B5" s="1406" t="s">
        <v>27</v>
      </c>
      <c r="C5" s="1406"/>
      <c r="D5" s="1406"/>
      <c r="E5" s="1407" t="s">
        <v>85</v>
      </c>
      <c r="F5" s="1407"/>
      <c r="G5" s="1407"/>
      <c r="H5" s="1407" t="s">
        <v>86</v>
      </c>
      <c r="I5" s="1407"/>
      <c r="J5" s="1407"/>
      <c r="K5" s="1406">
        <v>1</v>
      </c>
      <c r="L5" s="1406"/>
      <c r="M5" s="1406"/>
      <c r="N5" s="1406">
        <v>1</v>
      </c>
      <c r="O5" s="1406"/>
      <c r="P5" s="1406"/>
      <c r="Q5" s="68"/>
      <c r="R5" s="68"/>
      <c r="S5" s="1391" t="s">
        <v>35</v>
      </c>
      <c r="T5" s="1391"/>
      <c r="U5" s="1391"/>
      <c r="V5" s="1392" t="s">
        <v>36</v>
      </c>
      <c r="W5" s="1392"/>
      <c r="X5" s="1392"/>
      <c r="Y5" s="1392"/>
      <c r="Z5" s="1393" t="s">
        <v>37</v>
      </c>
      <c r="AA5" s="1393"/>
      <c r="AB5" s="1393"/>
      <c r="AC5" s="1394">
        <v>44540</v>
      </c>
      <c r="AD5" s="1395"/>
      <c r="AE5" s="1395"/>
      <c r="AF5" s="1396" t="s">
        <v>87</v>
      </c>
      <c r="AG5" s="1397"/>
      <c r="AH5" s="1398"/>
    </row>
    <row r="6" spans="2:34">
      <c r="B6" s="185"/>
      <c r="C6" s="185"/>
      <c r="D6" s="185"/>
      <c r="E6" s="185"/>
      <c r="F6" s="185"/>
      <c r="G6" s="185"/>
      <c r="H6" s="68"/>
      <c r="I6" s="68"/>
      <c r="J6" s="68"/>
      <c r="K6" s="68"/>
      <c r="L6" s="68"/>
      <c r="M6" s="68"/>
      <c r="N6" s="68"/>
      <c r="O6" s="68"/>
      <c r="P6" s="68"/>
      <c r="Q6" s="68"/>
      <c r="R6" s="68"/>
      <c r="S6" s="68"/>
      <c r="T6" s="68"/>
      <c r="U6" s="68"/>
      <c r="V6" s="68"/>
      <c r="W6" s="68"/>
      <c r="X6" s="68"/>
      <c r="Y6" s="68"/>
      <c r="Z6" s="68"/>
      <c r="AA6" s="68"/>
      <c r="AB6" s="68"/>
      <c r="AC6" s="68"/>
      <c r="AD6" s="68"/>
      <c r="AE6" s="68"/>
      <c r="AF6" s="68"/>
      <c r="AG6" s="68"/>
      <c r="AH6" s="68"/>
    </row>
    <row r="7" spans="2:34">
      <c r="B7" s="779" t="s">
        <v>526</v>
      </c>
      <c r="C7" s="779"/>
      <c r="D7" s="779"/>
      <c r="E7" s="779"/>
      <c r="F7" s="779"/>
      <c r="G7" s="780"/>
      <c r="H7" s="81"/>
      <c r="I7" s="81"/>
      <c r="J7" s="81"/>
      <c r="K7" s="81"/>
      <c r="L7" s="81"/>
      <c r="M7" s="81"/>
      <c r="N7" s="81"/>
      <c r="O7" s="194"/>
      <c r="P7" s="194"/>
      <c r="Q7" s="195"/>
      <c r="R7" s="68"/>
      <c r="S7" s="818" t="s">
        <v>755</v>
      </c>
      <c r="T7" s="808"/>
      <c r="U7" s="809"/>
      <c r="V7" s="809"/>
      <c r="W7" s="809"/>
      <c r="X7" s="809"/>
      <c r="Y7" s="821" t="s">
        <v>756</v>
      </c>
      <c r="Z7" s="196"/>
      <c r="AA7" s="196"/>
      <c r="AB7" s="196"/>
      <c r="AC7" s="196"/>
      <c r="AD7" s="196"/>
      <c r="AE7" s="196"/>
      <c r="AF7" s="196"/>
      <c r="AG7" s="196"/>
      <c r="AH7" s="197"/>
    </row>
    <row r="8" spans="2:34">
      <c r="B8" s="779"/>
      <c r="C8" s="779"/>
      <c r="D8" s="779"/>
      <c r="E8" s="779"/>
      <c r="F8" s="779"/>
      <c r="G8" s="780"/>
      <c r="H8" s="81"/>
      <c r="I8" s="81"/>
      <c r="J8" s="81"/>
      <c r="K8" s="81"/>
      <c r="L8" s="81"/>
      <c r="M8" s="81"/>
      <c r="N8" s="81"/>
      <c r="O8" s="194"/>
      <c r="P8" s="194"/>
      <c r="Q8" s="195"/>
      <c r="R8" s="68"/>
      <c r="S8" s="851"/>
      <c r="T8" s="858"/>
      <c r="U8" s="859"/>
      <c r="V8" s="859"/>
      <c r="W8" s="859"/>
      <c r="X8" s="859"/>
      <c r="Y8" s="854"/>
      <c r="Z8" s="68"/>
      <c r="AA8" s="68"/>
      <c r="AB8" s="68"/>
      <c r="AC8" s="68"/>
      <c r="AD8" s="68"/>
      <c r="AE8" s="68"/>
      <c r="AF8" s="68"/>
      <c r="AG8" s="68"/>
      <c r="AH8" s="208"/>
    </row>
    <row r="9" spans="2:34">
      <c r="B9" s="861" t="s">
        <v>797</v>
      </c>
      <c r="C9" s="198"/>
      <c r="D9" s="198"/>
      <c r="E9" s="198"/>
      <c r="F9" s="862"/>
      <c r="G9" s="65" t="s">
        <v>800</v>
      </c>
      <c r="H9" s="63"/>
      <c r="I9" s="63"/>
      <c r="J9" s="63"/>
      <c r="K9" s="63"/>
      <c r="L9" s="63"/>
      <c r="M9" s="63"/>
      <c r="N9" s="63"/>
      <c r="O9" s="199"/>
      <c r="P9" s="860"/>
      <c r="Q9" s="195"/>
      <c r="R9" s="68"/>
      <c r="S9" s="861" t="s">
        <v>799</v>
      </c>
      <c r="T9" s="198"/>
      <c r="U9" s="864"/>
      <c r="V9" s="864"/>
      <c r="W9" s="864"/>
      <c r="X9" s="865"/>
      <c r="Y9" s="65" t="s">
        <v>800</v>
      </c>
      <c r="Z9" s="63"/>
      <c r="AA9" s="63"/>
      <c r="AB9" s="63"/>
      <c r="AC9" s="63"/>
      <c r="AD9" s="63"/>
      <c r="AE9" s="63"/>
      <c r="AF9" s="63"/>
      <c r="AG9" s="63"/>
      <c r="AH9" s="64"/>
    </row>
    <row r="10" spans="2:34">
      <c r="B10" s="817" t="s">
        <v>798</v>
      </c>
      <c r="C10" s="196"/>
      <c r="D10" s="196"/>
      <c r="E10" s="196"/>
      <c r="F10" s="197"/>
      <c r="G10" s="65"/>
      <c r="H10" s="63"/>
      <c r="I10" s="63"/>
      <c r="J10" s="63"/>
      <c r="K10" s="63"/>
      <c r="L10" s="63"/>
      <c r="M10" s="63"/>
      <c r="N10" s="63"/>
      <c r="O10" s="203"/>
      <c r="P10" s="204"/>
      <c r="Q10" s="205"/>
      <c r="R10" s="68"/>
      <c r="S10" s="237" t="s">
        <v>45</v>
      </c>
      <c r="T10" s="81"/>
      <c r="U10" s="206"/>
      <c r="V10" s="206"/>
      <c r="W10" s="206"/>
      <c r="X10" s="206"/>
      <c r="Y10" s="200" t="s">
        <v>88</v>
      </c>
      <c r="Z10" s="81"/>
      <c r="AA10" s="81"/>
      <c r="AB10" s="81"/>
      <c r="AC10" s="81"/>
      <c r="AD10" s="81"/>
      <c r="AE10" s="81"/>
      <c r="AF10" s="81"/>
      <c r="AG10" s="81"/>
      <c r="AH10" s="201"/>
    </row>
    <row r="11" spans="2:34">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63"/>
      <c r="AG11" s="63"/>
      <c r="AH11" s="64"/>
    </row>
    <row r="12" spans="2:34" ht="18" customHeight="1">
      <c r="B12" s="80"/>
      <c r="C12" s="81"/>
      <c r="D12" s="81"/>
      <c r="E12" s="81"/>
      <c r="F12" s="201"/>
      <c r="G12" s="65"/>
      <c r="H12" s="63"/>
      <c r="I12" s="63"/>
      <c r="J12" s="63"/>
      <c r="K12" s="63"/>
      <c r="L12" s="63"/>
      <c r="M12" s="63"/>
      <c r="N12" s="63"/>
      <c r="O12" s="203"/>
      <c r="P12" s="204"/>
      <c r="Q12" s="205"/>
      <c r="R12" s="68"/>
      <c r="S12" s="238" t="s">
        <v>52</v>
      </c>
      <c r="T12" s="239"/>
      <c r="U12" s="63"/>
      <c r="V12" s="63"/>
      <c r="W12" s="63"/>
      <c r="X12" s="63"/>
      <c r="Y12" s="240" t="s">
        <v>53</v>
      </c>
      <c r="Z12" s="63"/>
      <c r="AA12" s="63"/>
      <c r="AB12" s="63"/>
      <c r="AC12" s="63"/>
      <c r="AD12" s="63"/>
      <c r="AE12" s="63"/>
      <c r="AF12" s="63"/>
      <c r="AG12" s="63"/>
      <c r="AH12" s="64"/>
    </row>
    <row r="13" spans="2:34">
      <c r="B13" s="65" t="s">
        <v>91</v>
      </c>
      <c r="C13" s="63"/>
      <c r="D13" s="63"/>
      <c r="E13" s="63"/>
      <c r="F13" s="64"/>
      <c r="G13" s="210" t="s">
        <v>972</v>
      </c>
      <c r="H13" s="63"/>
      <c r="I13" s="63"/>
      <c r="J13" s="63"/>
      <c r="K13" s="63"/>
      <c r="L13" s="63"/>
      <c r="M13" s="63"/>
      <c r="N13" s="63"/>
      <c r="O13" s="203"/>
      <c r="P13" s="204"/>
      <c r="Q13" s="205"/>
      <c r="R13" s="191"/>
      <c r="S13" s="238" t="s">
        <v>54</v>
      </c>
      <c r="T13" s="239"/>
      <c r="U13" s="63"/>
      <c r="V13" s="63"/>
      <c r="W13" s="63"/>
      <c r="X13" s="63"/>
      <c r="Y13" s="240" t="s">
        <v>55</v>
      </c>
      <c r="Z13" s="63"/>
      <c r="AA13" s="63"/>
      <c r="AB13" s="63"/>
      <c r="AC13" s="63"/>
      <c r="AD13" s="63"/>
      <c r="AE13" s="63"/>
      <c r="AF13" s="63"/>
      <c r="AG13" s="63"/>
      <c r="AH13" s="64"/>
    </row>
    <row r="14" spans="2:34">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09"/>
      <c r="Y14" s="210" t="s">
        <v>57</v>
      </c>
      <c r="Z14" s="63"/>
      <c r="AA14" s="63"/>
      <c r="AB14" s="63"/>
      <c r="AC14" s="63"/>
      <c r="AD14" s="63"/>
      <c r="AE14" s="63"/>
      <c r="AF14" s="63"/>
      <c r="AG14" s="63"/>
      <c r="AH14" s="64"/>
    </row>
    <row r="15" spans="2:34">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row>
    <row r="16" spans="2:34">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63"/>
      <c r="AG16" s="63"/>
      <c r="AH16" s="64"/>
    </row>
    <row r="17" spans="2:34">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63"/>
      <c r="Y17" s="63"/>
      <c r="Z17" s="64"/>
      <c r="AA17" s="781" t="s">
        <v>105</v>
      </c>
      <c r="AB17" s="780"/>
      <c r="AC17" s="780"/>
      <c r="AD17" s="780"/>
      <c r="AE17" s="782">
        <v>10</v>
      </c>
      <c r="AF17" s="784"/>
      <c r="AG17" s="784"/>
      <c r="AH17" s="785"/>
    </row>
    <row r="18" spans="2:34">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11</v>
      </c>
      <c r="X18" s="63"/>
      <c r="Y18" s="63"/>
      <c r="Z18" s="64"/>
      <c r="AA18" s="65" t="s">
        <v>109</v>
      </c>
      <c r="AB18" s="63"/>
      <c r="AC18" s="63"/>
      <c r="AD18" s="64"/>
      <c r="AE18" s="213" t="s">
        <v>110</v>
      </c>
      <c r="AF18" s="63"/>
      <c r="AG18" s="63"/>
      <c r="AH18" s="64"/>
    </row>
    <row r="19" spans="2:34">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196"/>
      <c r="AG19" s="196"/>
      <c r="AH19" s="197"/>
    </row>
    <row r="20" spans="2:34">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row>
    <row r="21" spans="2:34">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63"/>
      <c r="AG21" s="63"/>
      <c r="AH21" s="218"/>
    </row>
    <row r="22" spans="2:34">
      <c r="B22" s="44" t="s">
        <v>125</v>
      </c>
      <c r="C22" s="45"/>
      <c r="D22" s="45"/>
      <c r="E22" s="45"/>
      <c r="F22" s="46"/>
      <c r="G22" s="44" t="s">
        <v>126</v>
      </c>
      <c r="H22" s="45"/>
      <c r="I22" s="45"/>
      <c r="J22" s="45"/>
      <c r="K22" s="45"/>
      <c r="L22" s="45"/>
      <c r="M22" s="45"/>
      <c r="N22" s="45"/>
      <c r="O22" s="45"/>
      <c r="P22" s="46"/>
      <c r="S22" s="44" t="s">
        <v>123</v>
      </c>
      <c r="T22" s="69"/>
      <c r="U22" s="45"/>
      <c r="V22" s="46"/>
      <c r="W22" s="47" t="s">
        <v>124</v>
      </c>
      <c r="X22" s="45"/>
      <c r="Y22" s="45"/>
      <c r="Z22" s="46"/>
      <c r="AA22" s="49"/>
      <c r="AB22" s="48"/>
      <c r="AC22" s="48"/>
      <c r="AD22" s="48"/>
      <c r="AE22" s="48"/>
      <c r="AF22" s="48"/>
      <c r="AG22" s="48"/>
      <c r="AH22" s="57"/>
    </row>
    <row r="23" spans="2:34">
      <c r="S23" s="41"/>
      <c r="T23" s="41"/>
      <c r="U23" s="41"/>
      <c r="V23" s="41"/>
      <c r="W23" s="41"/>
    </row>
    <row r="24" spans="2:34">
      <c r="B24" s="44" t="s">
        <v>127</v>
      </c>
      <c r="C24" s="45"/>
      <c r="D24" s="45"/>
      <c r="E24" s="45"/>
      <c r="F24" s="45"/>
      <c r="G24" s="55"/>
      <c r="H24" s="45"/>
      <c r="I24" s="51"/>
      <c r="J24" s="51"/>
      <c r="K24" s="54" t="s">
        <v>128</v>
      </c>
      <c r="M24" s="44" t="s">
        <v>129</v>
      </c>
      <c r="N24" s="45"/>
      <c r="O24" s="45"/>
      <c r="P24" s="45"/>
      <c r="Q24" s="45"/>
      <c r="R24" s="44"/>
      <c r="S24" s="53"/>
      <c r="T24" s="50"/>
      <c r="U24" s="50"/>
      <c r="V24" s="58" t="s">
        <v>130</v>
      </c>
      <c r="W24" s="41"/>
      <c r="X24" s="43" t="s">
        <v>131</v>
      </c>
      <c r="Y24" s="45"/>
      <c r="Z24" s="45"/>
      <c r="AA24" s="45"/>
      <c r="AB24" s="46"/>
      <c r="AC24" s="44"/>
      <c r="AD24" s="45"/>
      <c r="AE24" s="45"/>
      <c r="AF24" s="45"/>
      <c r="AG24" s="45"/>
      <c r="AH24" s="54" t="s">
        <v>132</v>
      </c>
    </row>
    <row r="25" spans="2:34">
      <c r="B25" s="44" t="s">
        <v>133</v>
      </c>
      <c r="C25" s="45"/>
      <c r="D25" s="45"/>
      <c r="E25" s="45"/>
      <c r="F25" s="45"/>
      <c r="G25" s="56"/>
      <c r="H25" s="45"/>
      <c r="I25" s="51"/>
      <c r="J25" s="51"/>
      <c r="K25" s="54" t="s">
        <v>134</v>
      </c>
      <c r="M25" s="44" t="s">
        <v>135</v>
      </c>
      <c r="N25" s="45"/>
      <c r="O25" s="45"/>
      <c r="P25" s="45"/>
      <c r="Q25" s="45"/>
      <c r="R25" s="44"/>
      <c r="S25" s="52"/>
      <c r="T25" s="50"/>
      <c r="U25" s="50"/>
      <c r="V25" s="54" t="s">
        <v>136</v>
      </c>
      <c r="W25" s="41"/>
      <c r="X25" s="43" t="s">
        <v>137</v>
      </c>
      <c r="Y25" s="45"/>
      <c r="Z25" s="45"/>
      <c r="AA25" s="45"/>
      <c r="AB25" s="46"/>
      <c r="AC25" s="44"/>
      <c r="AD25" s="45"/>
      <c r="AE25" s="45"/>
      <c r="AF25" s="45"/>
      <c r="AG25" s="45"/>
      <c r="AH25" s="54" t="s">
        <v>138</v>
      </c>
    </row>
    <row r="26" spans="2:34">
      <c r="B26" s="44" t="s">
        <v>139</v>
      </c>
      <c r="C26" s="45"/>
      <c r="D26" s="45"/>
      <c r="E26" s="45"/>
      <c r="F26" s="45"/>
      <c r="G26" s="55"/>
      <c r="H26" s="45"/>
      <c r="I26" s="51"/>
      <c r="J26" s="51"/>
      <c r="K26" s="54" t="s">
        <v>140</v>
      </c>
      <c r="M26" s="44" t="s">
        <v>141</v>
      </c>
      <c r="N26" s="45"/>
      <c r="O26" s="45"/>
      <c r="P26" s="45"/>
      <c r="Q26" s="45"/>
      <c r="R26" s="44"/>
      <c r="S26" s="53"/>
      <c r="T26" s="50"/>
      <c r="U26" s="50"/>
      <c r="V26" s="58" t="s">
        <v>142</v>
      </c>
      <c r="W26" s="41"/>
      <c r="X26" s="43" t="s">
        <v>143</v>
      </c>
      <c r="Y26" s="45"/>
      <c r="Z26" s="45"/>
      <c r="AA26" s="45"/>
      <c r="AB26" s="46"/>
      <c r="AC26" s="44"/>
      <c r="AD26" s="45"/>
      <c r="AE26" s="45"/>
      <c r="AF26" s="45"/>
      <c r="AG26" s="45"/>
      <c r="AH26" s="54" t="s">
        <v>144</v>
      </c>
    </row>
    <row r="27" spans="2:34">
      <c r="B27" s="44" t="s">
        <v>145</v>
      </c>
      <c r="C27" s="45"/>
      <c r="D27" s="45"/>
      <c r="E27" s="45"/>
      <c r="F27" s="45"/>
      <c r="G27" s="55"/>
      <c r="H27" s="45"/>
      <c r="I27" s="51"/>
      <c r="J27" s="51"/>
      <c r="K27" s="54" t="s">
        <v>146</v>
      </c>
      <c r="M27" s="65" t="s">
        <v>168</v>
      </c>
      <c r="N27" s="63"/>
      <c r="O27" s="63"/>
      <c r="P27" s="63"/>
      <c r="Q27" s="63"/>
      <c r="R27" s="65"/>
      <c r="S27" s="76"/>
      <c r="T27" s="77"/>
      <c r="U27" s="77"/>
      <c r="V27" s="78" t="s">
        <v>142</v>
      </c>
      <c r="W27" s="41"/>
      <c r="X27" s="43" t="s">
        <v>148</v>
      </c>
      <c r="Y27" s="45"/>
      <c r="Z27" s="45"/>
      <c r="AA27" s="45"/>
      <c r="AB27" s="46"/>
      <c r="AC27" s="44"/>
      <c r="AD27" s="45"/>
      <c r="AE27" s="45"/>
      <c r="AF27" s="45"/>
      <c r="AG27" s="45"/>
      <c r="AH27" s="54" t="s">
        <v>149</v>
      </c>
    </row>
    <row r="28" spans="2:34">
      <c r="B28" s="44" t="s">
        <v>150</v>
      </c>
      <c r="C28" s="45"/>
      <c r="D28" s="45"/>
      <c r="E28" s="45"/>
      <c r="F28" s="45"/>
      <c r="G28" s="55"/>
      <c r="H28" s="45"/>
      <c r="I28" s="51"/>
      <c r="J28" s="51"/>
      <c r="K28" s="54" t="s">
        <v>151</v>
      </c>
      <c r="L28" s="62"/>
      <c r="M28" s="44" t="s">
        <v>152</v>
      </c>
      <c r="N28" s="45"/>
      <c r="O28" s="45"/>
      <c r="P28" s="45"/>
      <c r="Q28" s="45"/>
      <c r="R28" s="44"/>
      <c r="S28" s="53"/>
      <c r="T28" s="50"/>
      <c r="U28" s="50"/>
      <c r="V28" s="58" t="s">
        <v>153</v>
      </c>
      <c r="W28" s="62"/>
      <c r="X28" s="43" t="s">
        <v>169</v>
      </c>
      <c r="Y28" s="45"/>
      <c r="Z28" s="45"/>
      <c r="AA28" s="45"/>
      <c r="AB28" s="46"/>
      <c r="AC28" s="59"/>
      <c r="AD28" s="60"/>
      <c r="AE28" s="60"/>
      <c r="AF28" s="60"/>
      <c r="AG28" s="60"/>
      <c r="AH28" s="61" t="s">
        <v>144</v>
      </c>
    </row>
    <row r="29" spans="2:34">
      <c r="B29" s="44" t="s">
        <v>155</v>
      </c>
      <c r="C29" s="45"/>
      <c r="D29" s="45"/>
      <c r="E29" s="45"/>
      <c r="F29" s="45"/>
      <c r="G29" s="55"/>
      <c r="H29" s="45"/>
      <c r="I29" s="51"/>
      <c r="J29" s="51"/>
      <c r="K29" s="54" t="s">
        <v>156</v>
      </c>
      <c r="W29" s="79"/>
      <c r="X29" s="43" t="s">
        <v>157</v>
      </c>
      <c r="Y29" s="45"/>
      <c r="Z29" s="45"/>
      <c r="AA29" s="45"/>
      <c r="AB29" s="46"/>
      <c r="AC29" s="44"/>
      <c r="AD29" s="45"/>
      <c r="AE29" s="45"/>
      <c r="AF29" s="45"/>
      <c r="AG29" s="45"/>
      <c r="AH29" s="54" t="s">
        <v>146</v>
      </c>
    </row>
    <row r="30" spans="2:34">
      <c r="W30" s="79"/>
      <c r="X30" s="45"/>
      <c r="Y30" s="45"/>
      <c r="Z30" s="45"/>
      <c r="AA30" s="45"/>
      <c r="AB30" s="45"/>
      <c r="AH30" s="71"/>
    </row>
    <row r="31" spans="2:34">
      <c r="W31" s="62"/>
      <c r="X31" s="65" t="s">
        <v>170</v>
      </c>
      <c r="Y31" s="63"/>
      <c r="Z31" s="63"/>
      <c r="AA31" s="63"/>
      <c r="AB31" s="64"/>
      <c r="AC31" s="65"/>
      <c r="AD31" s="63"/>
      <c r="AE31" s="63"/>
      <c r="AF31" s="63"/>
      <c r="AG31" s="63"/>
      <c r="AH31" s="66" t="s">
        <v>158</v>
      </c>
    </row>
    <row r="32" spans="2:34">
      <c r="W32" s="41"/>
      <c r="X32" s="65" t="s">
        <v>171</v>
      </c>
      <c r="Y32" s="63"/>
      <c r="Z32" s="63"/>
      <c r="AA32" s="63"/>
      <c r="AB32" s="64"/>
      <c r="AC32" s="80"/>
      <c r="AD32" s="81"/>
      <c r="AE32" s="81"/>
      <c r="AF32" s="81"/>
      <c r="AG32" s="81"/>
      <c r="AH32" s="66" t="s">
        <v>146</v>
      </c>
    </row>
    <row r="33" spans="9:35">
      <c r="W33" s="41"/>
      <c r="X33" s="783" t="s">
        <v>172</v>
      </c>
      <c r="Y33" s="784"/>
      <c r="Z33" s="784"/>
      <c r="AA33" s="784"/>
      <c r="AB33" s="785"/>
      <c r="AC33" s="783"/>
      <c r="AD33" s="784"/>
      <c r="AE33" s="784"/>
      <c r="AF33" s="784"/>
      <c r="AG33" s="784"/>
      <c r="AH33" s="786" t="s">
        <v>158</v>
      </c>
    </row>
    <row r="34" spans="9:35">
      <c r="W34" s="41"/>
      <c r="X34" s="65" t="s">
        <v>159</v>
      </c>
      <c r="Y34" s="45"/>
      <c r="Z34" s="45"/>
      <c r="AA34" s="45"/>
      <c r="AB34" s="46"/>
      <c r="AC34" s="49"/>
      <c r="AD34" s="48"/>
      <c r="AE34" s="48"/>
      <c r="AF34" s="48"/>
      <c r="AG34" s="48"/>
      <c r="AH34" s="66" t="s">
        <v>160</v>
      </c>
    </row>
    <row r="35" spans="9:35">
      <c r="P35" s="72"/>
      <c r="Q35" s="72"/>
      <c r="R35" s="72"/>
      <c r="S35" s="72"/>
      <c r="T35" s="72"/>
      <c r="U35" s="72"/>
      <c r="V35" s="72"/>
      <c r="X35" s="65" t="s">
        <v>161</v>
      </c>
      <c r="Y35" s="63"/>
      <c r="Z35" s="63"/>
      <c r="AA35" s="63"/>
      <c r="AB35" s="64"/>
      <c r="AC35" s="65"/>
      <c r="AD35" s="63"/>
      <c r="AE35" s="63"/>
      <c r="AF35" s="63"/>
      <c r="AG35" s="63"/>
      <c r="AH35" s="54" t="s">
        <v>146</v>
      </c>
      <c r="AI35" s="68"/>
    </row>
    <row r="36" spans="9:35">
      <c r="I36" s="72"/>
      <c r="M36" s="72"/>
      <c r="N36" s="72"/>
      <c r="O36" s="72"/>
      <c r="P36" s="72"/>
      <c r="Q36" s="72"/>
      <c r="R36" s="72"/>
      <c r="S36" s="72"/>
      <c r="T36" s="72"/>
      <c r="U36" s="72"/>
      <c r="V36" s="72"/>
      <c r="W36" s="72"/>
      <c r="X36" s="783" t="s">
        <v>162</v>
      </c>
      <c r="Y36" s="784"/>
      <c r="Z36" s="784"/>
      <c r="AA36" s="784"/>
      <c r="AB36" s="785"/>
      <c r="AC36" s="783"/>
      <c r="AD36" s="784"/>
      <c r="AE36" s="784"/>
      <c r="AF36" s="784"/>
      <c r="AG36" s="784"/>
      <c r="AH36" s="786" t="s">
        <v>160</v>
      </c>
      <c r="AI36" s="68"/>
    </row>
    <row r="37" spans="9:35">
      <c r="I37" s="73"/>
      <c r="M37" s="72"/>
      <c r="N37" s="72"/>
      <c r="O37" s="72"/>
      <c r="P37" s="72"/>
      <c r="Q37" s="72"/>
      <c r="R37" s="72"/>
      <c r="S37" s="72"/>
      <c r="T37" s="72"/>
      <c r="U37" s="72"/>
      <c r="V37" s="72"/>
      <c r="W37" s="191"/>
      <c r="X37" s="65" t="s">
        <v>182</v>
      </c>
      <c r="Y37" s="63"/>
      <c r="Z37" s="63"/>
      <c r="AA37" s="63"/>
      <c r="AB37" s="64"/>
      <c r="AC37" s="65"/>
      <c r="AD37" s="63"/>
      <c r="AE37" s="63"/>
      <c r="AF37" s="63"/>
      <c r="AG37" s="63"/>
      <c r="AH37" s="66" t="s">
        <v>183</v>
      </c>
    </row>
    <row r="38" spans="9:35">
      <c r="I38" s="72"/>
      <c r="M38" s="72"/>
      <c r="N38" s="72"/>
      <c r="O38" s="72"/>
      <c r="P38" s="72"/>
      <c r="Q38" s="72"/>
      <c r="R38" s="72"/>
      <c r="S38" s="72"/>
      <c r="T38" s="72"/>
      <c r="U38" s="72"/>
      <c r="V38" s="72"/>
      <c r="W38" s="72"/>
      <c r="X38" s="783" t="s">
        <v>743</v>
      </c>
      <c r="Y38" s="784"/>
      <c r="Z38" s="784"/>
      <c r="AA38" s="784"/>
      <c r="AB38" s="785"/>
      <c r="AC38" s="781"/>
      <c r="AD38" s="780"/>
      <c r="AE38" s="780"/>
      <c r="AF38" s="780"/>
      <c r="AG38" s="780"/>
      <c r="AH38" s="1237" t="s">
        <v>163</v>
      </c>
    </row>
    <row r="39" spans="9:35">
      <c r="I39" s="72"/>
      <c r="J39" s="72"/>
      <c r="K39" s="72"/>
      <c r="L39" s="72"/>
      <c r="M39" s="72"/>
      <c r="N39" s="72"/>
      <c r="O39" s="72"/>
      <c r="P39" s="72"/>
      <c r="Q39" s="72"/>
      <c r="R39" s="72"/>
      <c r="S39" s="72"/>
      <c r="T39" s="72"/>
      <c r="U39" s="72"/>
      <c r="V39" s="72"/>
      <c r="W39" s="72"/>
      <c r="X39" s="72"/>
      <c r="Y39" s="72"/>
      <c r="Z39" s="72"/>
      <c r="AA39" s="72"/>
    </row>
    <row r="40" spans="9:35">
      <c r="I40" s="72"/>
      <c r="J40" s="72"/>
      <c r="K40" s="72"/>
      <c r="L40" s="72"/>
      <c r="M40" s="72"/>
      <c r="N40" s="72"/>
      <c r="O40" s="72"/>
      <c r="P40" s="72"/>
      <c r="Q40" s="72"/>
      <c r="R40" s="72"/>
      <c r="S40" s="72"/>
      <c r="T40" s="72"/>
      <c r="U40" s="72"/>
      <c r="V40" s="72"/>
      <c r="W40" s="72"/>
      <c r="X40" s="72"/>
      <c r="Y40" s="72"/>
      <c r="Z40" s="72"/>
      <c r="AA40" s="72"/>
    </row>
    <row r="41" spans="9:35">
      <c r="J41" s="72"/>
      <c r="K41" s="72"/>
      <c r="L41" s="72"/>
      <c r="M41" s="72"/>
      <c r="N41" s="72"/>
      <c r="O41" s="72"/>
      <c r="P41" s="72"/>
      <c r="Q41" s="72"/>
      <c r="R41" s="72"/>
      <c r="S41" s="72"/>
      <c r="T41" s="72"/>
      <c r="U41" s="72"/>
      <c r="V41" s="72"/>
      <c r="W41" s="72"/>
      <c r="X41" s="72"/>
      <c r="Y41" s="72"/>
      <c r="Z41" s="72"/>
      <c r="AA41" s="72"/>
    </row>
    <row r="42" spans="9:35">
      <c r="J42" s="72"/>
      <c r="K42" s="72"/>
      <c r="L42" s="72"/>
      <c r="M42" s="72"/>
      <c r="N42" s="72"/>
      <c r="O42" s="72"/>
      <c r="P42" s="72"/>
      <c r="Q42" s="72"/>
      <c r="R42" s="72"/>
      <c r="S42" s="72"/>
      <c r="T42" s="72"/>
      <c r="U42" s="72"/>
      <c r="V42" s="72"/>
      <c r="X42" s="72"/>
      <c r="Y42" s="72"/>
      <c r="Z42" s="72"/>
      <c r="AA42" s="72"/>
    </row>
    <row r="43" spans="9:35">
      <c r="J43" s="72"/>
      <c r="K43" s="72"/>
      <c r="L43" s="72"/>
      <c r="M43" s="72"/>
      <c r="N43" s="72"/>
      <c r="O43" s="72"/>
      <c r="P43" s="72"/>
      <c r="Q43" s="72"/>
      <c r="R43" s="72"/>
      <c r="S43" s="72"/>
      <c r="T43" s="72"/>
      <c r="U43" s="72"/>
      <c r="V43" s="72"/>
      <c r="W43" s="72"/>
      <c r="X43" s="72"/>
      <c r="Y43" s="72"/>
      <c r="Z43" s="72"/>
      <c r="AA43" s="72"/>
      <c r="AB43" s="72"/>
    </row>
    <row r="44" spans="9:35">
      <c r="J44" s="72"/>
      <c r="K44" s="72"/>
      <c r="L44" s="72"/>
      <c r="M44" s="72"/>
      <c r="N44" s="72"/>
      <c r="O44" s="72"/>
      <c r="P44" s="72"/>
      <c r="Q44" s="72"/>
      <c r="R44" s="72"/>
      <c r="S44" s="72"/>
      <c r="T44" s="72"/>
      <c r="U44" s="72"/>
      <c r="V44" s="72"/>
    </row>
    <row r="45" spans="9:35">
      <c r="J45" s="72"/>
      <c r="K45" s="72"/>
      <c r="L45" s="72"/>
      <c r="M45" s="72"/>
      <c r="N45" s="72"/>
      <c r="O45" s="72"/>
      <c r="P45" s="72"/>
      <c r="Q45" s="72"/>
      <c r="R45" s="72"/>
      <c r="S45" s="72"/>
      <c r="T45" s="72"/>
      <c r="U45" s="72"/>
      <c r="V45" s="72"/>
      <c r="W45" s="72"/>
      <c r="X45" s="72"/>
      <c r="Y45" s="72"/>
      <c r="Z45" s="72"/>
      <c r="AA45" s="72"/>
      <c r="AB45" s="72"/>
    </row>
    <row r="46" spans="9:35">
      <c r="J46" s="72"/>
      <c r="K46" s="72"/>
      <c r="L46" s="72"/>
      <c r="M46" s="72"/>
      <c r="N46" s="72"/>
      <c r="O46" s="72"/>
      <c r="P46" s="72"/>
      <c r="Q46" s="72"/>
      <c r="R46" s="72"/>
      <c r="S46" s="72"/>
      <c r="T46" s="72"/>
      <c r="U46" s="72"/>
      <c r="V46" s="72"/>
      <c r="W46" s="72"/>
      <c r="X46" s="72"/>
      <c r="Y46" s="72"/>
      <c r="Z46" s="72"/>
      <c r="AA46" s="72"/>
      <c r="AB46" s="72"/>
    </row>
    <row r="47" spans="9:35">
      <c r="J47" s="72"/>
      <c r="K47" s="72"/>
      <c r="L47" s="72"/>
      <c r="M47" s="72"/>
      <c r="N47" s="72"/>
      <c r="O47" s="72"/>
      <c r="P47" s="72"/>
      <c r="Q47" s="72"/>
      <c r="W47" s="72"/>
      <c r="X47" s="72"/>
      <c r="Y47" s="72"/>
      <c r="Z47" s="72"/>
      <c r="AA47" s="72"/>
      <c r="AB47" s="72"/>
    </row>
    <row r="48" spans="9:35">
      <c r="J48" s="72"/>
      <c r="K48" s="72"/>
      <c r="L48" s="72"/>
      <c r="M48" s="72"/>
      <c r="N48" s="72"/>
      <c r="O48" s="72"/>
      <c r="P48" s="72"/>
      <c r="Q48" s="72"/>
      <c r="W48" s="72"/>
      <c r="X48" s="72"/>
      <c r="Y48" s="72"/>
      <c r="Z48" s="72"/>
      <c r="AA48" s="72"/>
      <c r="AB48" s="72"/>
    </row>
    <row r="49" spans="10:23">
      <c r="J49" s="72"/>
      <c r="K49" s="72"/>
      <c r="L49" s="72"/>
      <c r="M49" s="72"/>
      <c r="N49" s="72"/>
      <c r="O49" s="72"/>
      <c r="P49" s="72"/>
      <c r="Q49" s="72"/>
      <c r="W49" s="72"/>
    </row>
    <row r="50" spans="10:23">
      <c r="J50" s="72"/>
      <c r="K50" s="72"/>
      <c r="L50" s="72"/>
      <c r="M50" s="72"/>
      <c r="N50" s="72"/>
      <c r="O50" s="72"/>
      <c r="P50" s="72"/>
      <c r="Q50" s="72"/>
    </row>
    <row r="51" spans="10:23">
      <c r="J51" s="72"/>
      <c r="K51" s="72"/>
      <c r="L51" s="72"/>
    </row>
    <row r="52" spans="10:23">
      <c r="J52" s="72"/>
      <c r="K52" s="72"/>
      <c r="L52" s="72"/>
    </row>
    <row r="53" spans="10:23">
      <c r="J53" s="72"/>
      <c r="K53" s="72"/>
      <c r="L53" s="72"/>
    </row>
  </sheetData>
  <mergeCells count="21">
    <mergeCell ref="N4:P4"/>
    <mergeCell ref="B2:J2"/>
    <mergeCell ref="B4:D4"/>
    <mergeCell ref="E4:G4"/>
    <mergeCell ref="H4:J4"/>
    <mergeCell ref="K4:M4"/>
    <mergeCell ref="B5:D5"/>
    <mergeCell ref="E5:G5"/>
    <mergeCell ref="H5:J5"/>
    <mergeCell ref="K5:M5"/>
    <mergeCell ref="N5:P5"/>
    <mergeCell ref="S4:U4"/>
    <mergeCell ref="V4:Y4"/>
    <mergeCell ref="Z4:AB4"/>
    <mergeCell ref="AC4:AE4"/>
    <mergeCell ref="AF4:AH4"/>
    <mergeCell ref="S5:U5"/>
    <mergeCell ref="V5:Y5"/>
    <mergeCell ref="Z5:AB5"/>
    <mergeCell ref="AC5:AE5"/>
    <mergeCell ref="AF5:AH5"/>
  </mergeCells>
  <phoneticPr fontId="1"/>
  <conditionalFormatting sqref="M28">
    <cfRule type="duplicateValues" dxfId="9" priority="1"/>
  </conditionalFormatting>
  <pageMargins left="0.70866141732283472" right="0.70866141732283472" top="1.1417322834645669" bottom="0.74803149606299213" header="0.51181102362204722" footer="0.31496062992125984"/>
  <pageSetup paperSize="9" scale="55" orientation="landscape" r:id="rId1"/>
  <headerFooter>
    <oddHeader>&amp;R2022年度　情報化評議会(CI-NET)　標準委員会　第3回　資料5
2022年12月02日</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X42"/>
  <sheetViews>
    <sheetView view="pageBreakPreview" zoomScale="85" zoomScaleNormal="100" zoomScaleSheetLayoutView="85" workbookViewId="0">
      <selection activeCell="L4" sqref="L4"/>
    </sheetView>
  </sheetViews>
  <sheetFormatPr defaultColWidth="8.75" defaultRowHeight="18.75"/>
  <cols>
    <col min="1" max="1" width="8.75" style="475" customWidth="1"/>
    <col min="2" max="2" width="3.375" style="475" customWidth="1"/>
    <col min="3" max="3" width="15.6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2" width="20.625" style="475" customWidth="1"/>
    <col min="13" max="15" width="16.75" style="475" customWidth="1"/>
    <col min="16" max="16" width="17.875" style="475"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1:24" s="482" customFormat="1" ht="26.25" thickBot="1">
      <c r="A1" s="1098"/>
      <c r="B1" s="1099"/>
      <c r="C1" s="1100"/>
      <c r="D1" s="1100"/>
      <c r="E1" s="1100"/>
      <c r="F1" s="1100"/>
      <c r="G1" s="1100"/>
      <c r="H1" s="1098"/>
      <c r="I1" s="1098"/>
      <c r="J1" s="1098"/>
      <c r="K1" s="1098"/>
      <c r="L1" s="1098"/>
      <c r="M1" s="1098"/>
      <c r="N1" s="1098"/>
      <c r="O1" s="1101"/>
      <c r="P1" s="1098"/>
      <c r="Q1" s="1102"/>
      <c r="S1" s="485"/>
      <c r="T1" s="485"/>
      <c r="U1" s="485"/>
      <c r="V1" s="485"/>
      <c r="W1" s="485"/>
      <c r="X1" s="485"/>
    </row>
    <row r="2" spans="1:24" s="482" customFormat="1" ht="25.5" customHeight="1" thickBot="1">
      <c r="A2" s="1098"/>
      <c r="B2" s="1614" t="s">
        <v>275</v>
      </c>
      <c r="C2" s="1615"/>
      <c r="D2" s="1100"/>
      <c r="E2" s="1100"/>
      <c r="F2" s="1100"/>
      <c r="G2" s="1616" t="s">
        <v>1008</v>
      </c>
      <c r="H2" s="1616"/>
      <c r="I2" s="1616"/>
      <c r="J2" s="1616"/>
      <c r="K2" s="1616"/>
      <c r="L2" s="1616"/>
      <c r="M2" s="1616"/>
      <c r="N2" s="1098"/>
      <c r="O2" s="1098"/>
      <c r="P2" s="1098"/>
      <c r="Q2" s="1098"/>
      <c r="S2" s="485"/>
      <c r="T2" s="485"/>
      <c r="U2" s="485"/>
      <c r="V2" s="485"/>
      <c r="W2" s="485"/>
      <c r="X2" s="485"/>
    </row>
    <row r="3" spans="1:24">
      <c r="A3" s="1103"/>
      <c r="B3" s="1103"/>
      <c r="C3" s="1103"/>
      <c r="D3" s="1103"/>
      <c r="E3" s="1103"/>
      <c r="F3" s="1103"/>
      <c r="G3" s="1103"/>
      <c r="H3" s="1103"/>
      <c r="I3" s="1103"/>
      <c r="J3" s="1103"/>
      <c r="K3" s="1103"/>
      <c r="L3" s="1103"/>
      <c r="M3" s="1103"/>
      <c r="N3" s="1103"/>
      <c r="O3" s="1103"/>
      <c r="P3" s="1103"/>
      <c r="Q3" s="1103"/>
      <c r="R3" s="486"/>
      <c r="S3" s="487"/>
      <c r="T3" s="488"/>
      <c r="U3" s="488"/>
      <c r="V3" s="488"/>
      <c r="W3" s="488"/>
      <c r="X3" s="488"/>
    </row>
    <row r="4" spans="1:24" ht="17.100000000000001" customHeight="1">
      <c r="A4" s="1103"/>
      <c r="B4" s="1104" t="s">
        <v>757</v>
      </c>
      <c r="C4" s="1104"/>
      <c r="D4" s="1104"/>
      <c r="E4" s="1104"/>
      <c r="F4" s="1105" t="s">
        <v>21</v>
      </c>
      <c r="G4" s="1103"/>
      <c r="H4" s="1103"/>
      <c r="I4" s="1106"/>
      <c r="J4" s="1103"/>
      <c r="K4" s="1107"/>
      <c r="L4" s="1103"/>
      <c r="M4" s="1103"/>
      <c r="N4" s="1108" t="s">
        <v>22</v>
      </c>
      <c r="O4" s="1094" t="s">
        <v>23</v>
      </c>
      <c r="P4" s="1095" t="s">
        <v>24</v>
      </c>
      <c r="Q4" s="1103"/>
      <c r="R4" s="486"/>
      <c r="S4" s="487"/>
      <c r="T4" s="490"/>
      <c r="U4" s="490"/>
      <c r="V4" s="490"/>
      <c r="W4" s="490"/>
      <c r="X4" s="488"/>
    </row>
    <row r="5" spans="1:24" ht="17.100000000000001" customHeight="1">
      <c r="A5" s="1103"/>
      <c r="B5" s="1103"/>
      <c r="C5" s="1103"/>
      <c r="D5" s="1103"/>
      <c r="E5" s="1103"/>
      <c r="F5" s="1103"/>
      <c r="G5" s="1103"/>
      <c r="H5" s="1103"/>
      <c r="I5" s="1103"/>
      <c r="J5" s="1103"/>
      <c r="K5" s="1107"/>
      <c r="L5" s="1103"/>
      <c r="M5" s="1103"/>
      <c r="N5" s="1108" t="s">
        <v>27</v>
      </c>
      <c r="O5" s="1094" t="s">
        <v>28</v>
      </c>
      <c r="P5" s="1095" t="s">
        <v>28</v>
      </c>
      <c r="Q5" s="1103"/>
      <c r="S5" s="475"/>
      <c r="T5" s="490"/>
      <c r="U5" s="490"/>
      <c r="V5" s="491"/>
      <c r="W5" s="490"/>
      <c r="X5" s="488"/>
    </row>
    <row r="6" spans="1:24" ht="17.100000000000001" customHeight="1">
      <c r="A6" s="1103"/>
      <c r="B6" s="1103"/>
      <c r="C6" s="1103"/>
      <c r="D6" s="1103"/>
      <c r="E6" s="1103"/>
      <c r="F6" s="1103"/>
      <c r="G6" s="1103"/>
      <c r="H6" s="1103"/>
      <c r="I6" s="1103"/>
      <c r="J6" s="1103"/>
      <c r="K6" s="1107"/>
      <c r="L6" s="1103"/>
      <c r="M6" s="1103"/>
      <c r="N6" s="1109"/>
      <c r="O6" s="1107"/>
      <c r="P6" s="1103"/>
      <c r="Q6" s="1103"/>
      <c r="S6" s="475"/>
      <c r="T6" s="475"/>
      <c r="V6" s="488"/>
      <c r="W6" s="488"/>
      <c r="X6" s="488"/>
    </row>
    <row r="7" spans="1:24" ht="17.100000000000001" customHeight="1">
      <c r="A7" s="1103"/>
      <c r="B7" s="1103"/>
      <c r="C7" s="1103"/>
      <c r="D7" s="1103"/>
      <c r="E7" s="1103"/>
      <c r="F7" s="1103"/>
      <c r="G7" s="1103"/>
      <c r="H7" s="1103"/>
      <c r="I7" s="1103"/>
      <c r="J7" s="1391" t="s">
        <v>31</v>
      </c>
      <c r="K7" s="1391"/>
      <c r="L7" s="1395" t="s">
        <v>32</v>
      </c>
      <c r="M7" s="1395"/>
      <c r="N7" s="1395"/>
      <c r="O7" s="1094" t="s">
        <v>33</v>
      </c>
      <c r="P7" s="1097" t="s">
        <v>34</v>
      </c>
      <c r="Q7" s="1110"/>
      <c r="R7" s="1111"/>
      <c r="S7" s="475"/>
      <c r="T7" s="475"/>
      <c r="V7" s="488"/>
      <c r="W7" s="488"/>
      <c r="X7" s="488"/>
    </row>
    <row r="8" spans="1:24" ht="17.100000000000001" customHeight="1">
      <c r="A8" s="1103"/>
      <c r="B8" s="1103"/>
      <c r="C8" s="1103"/>
      <c r="D8" s="1103"/>
      <c r="E8" s="1103"/>
      <c r="F8" s="1103"/>
      <c r="G8" s="1103"/>
      <c r="H8" s="1103"/>
      <c r="I8" s="1103"/>
      <c r="J8" s="1391" t="s">
        <v>35</v>
      </c>
      <c r="K8" s="1391"/>
      <c r="L8" s="1395" t="s">
        <v>66</v>
      </c>
      <c r="M8" s="1395"/>
      <c r="N8" s="1395"/>
      <c r="O8" s="1095" t="s">
        <v>37</v>
      </c>
      <c r="P8" s="1096">
        <v>44540</v>
      </c>
      <c r="Q8" s="1103"/>
      <c r="S8" s="475"/>
      <c r="T8" s="475"/>
      <c r="V8" s="488"/>
      <c r="W8" s="488"/>
      <c r="X8" s="488"/>
    </row>
    <row r="9" spans="1:24" ht="17.100000000000001" customHeight="1">
      <c r="A9" s="1103"/>
      <c r="B9" s="1103"/>
      <c r="C9" s="1103"/>
      <c r="D9" s="1103"/>
      <c r="E9" s="1103"/>
      <c r="F9" s="1103"/>
      <c r="G9" s="1103"/>
      <c r="H9" s="1112" t="s">
        <v>39</v>
      </c>
      <c r="I9" s="1112"/>
      <c r="J9" s="1103"/>
      <c r="K9" s="1103"/>
      <c r="L9" s="1103"/>
      <c r="M9" s="1103"/>
      <c r="N9" s="1103"/>
      <c r="O9" s="1103"/>
      <c r="P9" s="1103"/>
      <c r="Q9" s="1103"/>
      <c r="S9" s="475"/>
      <c r="T9" s="475"/>
      <c r="V9" s="488"/>
      <c r="W9" s="488"/>
      <c r="X9" s="488"/>
    </row>
    <row r="10" spans="1:24" ht="17.100000000000001" customHeight="1">
      <c r="A10" s="1103"/>
      <c r="B10" s="1113"/>
      <c r="C10" s="1114"/>
      <c r="D10" s="1114"/>
      <c r="E10" s="1115"/>
      <c r="F10" s="1115"/>
      <c r="G10" s="1115"/>
      <c r="H10" s="1116"/>
      <c r="I10" s="1103"/>
      <c r="J10" s="1117" t="s">
        <v>523</v>
      </c>
      <c r="K10" s="1118"/>
      <c r="L10" s="1118" t="s">
        <v>527</v>
      </c>
      <c r="M10" s="1118"/>
      <c r="N10" s="1115"/>
      <c r="O10" s="1115"/>
      <c r="P10" s="1116"/>
      <c r="Q10" s="1119"/>
      <c r="R10" s="486"/>
      <c r="S10" s="475"/>
      <c r="T10" s="475"/>
      <c r="U10" s="475"/>
      <c r="V10" s="488"/>
      <c r="W10" s="488"/>
      <c r="X10" s="488"/>
    </row>
    <row r="11" spans="1:24" ht="17.100000000000001" customHeight="1">
      <c r="A11" s="1103"/>
      <c r="B11" s="1119"/>
      <c r="C11" s="1106" t="s">
        <v>797</v>
      </c>
      <c r="D11" s="1106"/>
      <c r="E11" s="1103" t="s">
        <v>800</v>
      </c>
      <c r="F11" s="1103"/>
      <c r="G11" s="1103"/>
      <c r="H11" s="1120"/>
      <c r="I11" s="1103"/>
      <c r="J11" s="237" t="s">
        <v>799</v>
      </c>
      <c r="K11" s="1121"/>
      <c r="L11" s="1103" t="s">
        <v>800</v>
      </c>
      <c r="M11" s="1103"/>
      <c r="N11" s="1103"/>
      <c r="O11" s="1103"/>
      <c r="P11" s="1120"/>
      <c r="Q11" s="1119"/>
      <c r="R11" s="486"/>
      <c r="S11" s="475"/>
      <c r="T11" s="475"/>
      <c r="U11" s="475"/>
      <c r="V11" s="488"/>
      <c r="W11" s="488"/>
      <c r="X11" s="488"/>
    </row>
    <row r="12" spans="1:24" ht="17.100000000000001" customHeight="1">
      <c r="A12" s="1103"/>
      <c r="B12" s="1119"/>
      <c r="C12" s="1106" t="s">
        <v>45</v>
      </c>
      <c r="D12" s="1106"/>
      <c r="E12" s="1112" t="s">
        <v>41</v>
      </c>
      <c r="F12" s="1103"/>
      <c r="G12" s="1103"/>
      <c r="H12" s="1120"/>
      <c r="I12" s="1122"/>
      <c r="J12" s="237" t="s">
        <v>40</v>
      </c>
      <c r="K12" s="1103"/>
      <c r="L12" s="1112" t="s">
        <v>41</v>
      </c>
      <c r="M12" s="1112"/>
      <c r="N12" s="1103"/>
      <c r="O12" s="1123"/>
      <c r="P12" s="1120"/>
      <c r="Q12" s="1124"/>
      <c r="R12" s="486"/>
      <c r="S12" s="475"/>
      <c r="T12" s="475"/>
      <c r="U12" s="475"/>
      <c r="V12" s="488"/>
      <c r="W12" s="488"/>
      <c r="X12" s="488"/>
    </row>
    <row r="13" spans="1:24" ht="17.100000000000001" customHeight="1">
      <c r="A13" s="1103"/>
      <c r="B13" s="1119"/>
      <c r="C13" s="1106" t="s">
        <v>48</v>
      </c>
      <c r="D13" s="1106"/>
      <c r="E13" s="1103" t="s">
        <v>49</v>
      </c>
      <c r="F13" s="1103"/>
      <c r="G13" s="1103"/>
      <c r="H13" s="1125"/>
      <c r="I13" s="1122"/>
      <c r="J13" s="237" t="s">
        <v>43</v>
      </c>
      <c r="K13" s="1103"/>
      <c r="L13" s="1103" t="s">
        <v>44</v>
      </c>
      <c r="M13" s="1103"/>
      <c r="N13" s="1103"/>
      <c r="O13" s="1103"/>
      <c r="P13" s="1126"/>
      <c r="Q13" s="1119"/>
      <c r="R13" s="486"/>
      <c r="S13" s="487"/>
      <c r="T13" s="488"/>
      <c r="U13" s="488"/>
      <c r="V13" s="488"/>
      <c r="W13" s="488"/>
      <c r="X13" s="488"/>
    </row>
    <row r="14" spans="1:24" ht="17.100000000000001" customHeight="1">
      <c r="A14" s="1103"/>
      <c r="B14" s="1119"/>
      <c r="C14" s="1106" t="s">
        <v>52</v>
      </c>
      <c r="D14" s="1106"/>
      <c r="E14" s="1103" t="s">
        <v>53</v>
      </c>
      <c r="F14" s="1103"/>
      <c r="G14" s="1103"/>
      <c r="H14" s="1125"/>
      <c r="I14" s="1103"/>
      <c r="J14" s="237" t="s">
        <v>46</v>
      </c>
      <c r="K14" s="1103"/>
      <c r="L14" s="1103" t="s">
        <v>47</v>
      </c>
      <c r="M14" s="1103"/>
      <c r="N14" s="1103"/>
      <c r="O14" s="1103"/>
      <c r="P14" s="1120"/>
      <c r="Q14" s="1119"/>
      <c r="R14" s="486"/>
      <c r="S14" s="487"/>
      <c r="T14" s="475"/>
      <c r="U14" s="475"/>
      <c r="V14" s="475"/>
      <c r="W14" s="488"/>
      <c r="X14" s="488"/>
    </row>
    <row r="15" spans="1:24" ht="17.100000000000001" customHeight="1">
      <c r="A15" s="1103"/>
      <c r="B15" s="1119"/>
      <c r="C15" s="1127" t="s">
        <v>54</v>
      </c>
      <c r="D15" s="1127"/>
      <c r="E15" s="1103" t="s">
        <v>55</v>
      </c>
      <c r="F15" s="1103"/>
      <c r="G15" s="1103"/>
      <c r="H15" s="1125"/>
      <c r="I15" s="1103"/>
      <c r="J15" s="237" t="s">
        <v>50</v>
      </c>
      <c r="K15" s="1103"/>
      <c r="L15" s="1103" t="s">
        <v>752</v>
      </c>
      <c r="M15" s="1103"/>
      <c r="N15" s="1103"/>
      <c r="O15" s="1103"/>
      <c r="P15" s="1120"/>
      <c r="Q15" s="1128"/>
      <c r="R15" s="486"/>
      <c r="S15" s="487"/>
      <c r="T15" s="475"/>
      <c r="U15" s="475"/>
      <c r="V15" s="475"/>
      <c r="W15" s="475"/>
      <c r="X15" s="475"/>
    </row>
    <row r="16" spans="1:24" ht="17.100000000000001" customHeight="1">
      <c r="A16" s="1103"/>
      <c r="B16" s="242"/>
      <c r="C16" s="1129" t="s">
        <v>56</v>
      </c>
      <c r="D16" s="1129"/>
      <c r="E16" s="241" t="s">
        <v>57</v>
      </c>
      <c r="F16" s="241"/>
      <c r="G16" s="241"/>
      <c r="H16" s="1130"/>
      <c r="I16" s="1103"/>
      <c r="J16" s="242"/>
      <c r="K16" s="1129"/>
      <c r="L16" s="241"/>
      <c r="M16" s="241"/>
      <c r="N16" s="241"/>
      <c r="O16" s="241"/>
      <c r="P16" s="1131"/>
      <c r="Q16" s="1119"/>
      <c r="R16" s="486"/>
      <c r="S16" s="487"/>
      <c r="T16" s="475"/>
      <c r="U16" s="475"/>
      <c r="V16" s="475"/>
      <c r="W16" s="475"/>
      <c r="X16" s="475"/>
    </row>
    <row r="17" spans="1:24" ht="17.100000000000001" customHeight="1">
      <c r="A17" s="1103"/>
      <c r="B17" s="1103"/>
      <c r="C17" s="1132"/>
      <c r="D17" s="1132"/>
      <c r="E17" s="1132"/>
      <c r="F17" s="1132"/>
      <c r="G17" s="1132"/>
      <c r="H17" s="1103"/>
      <c r="I17" s="1103"/>
      <c r="J17" s="1103"/>
      <c r="K17" s="1103"/>
      <c r="L17" s="1103"/>
      <c r="M17" s="1103"/>
      <c r="N17" s="1103"/>
      <c r="O17" s="1103"/>
      <c r="P17" s="1106"/>
      <c r="Q17" s="1103"/>
      <c r="R17" s="486"/>
      <c r="S17" s="487"/>
      <c r="T17" s="475"/>
      <c r="U17" s="475"/>
      <c r="V17" s="475"/>
      <c r="W17" s="488"/>
      <c r="X17" s="488"/>
    </row>
    <row r="18" spans="1:24" ht="17.100000000000001" customHeight="1">
      <c r="A18" s="1103"/>
      <c r="B18" s="1103"/>
      <c r="C18" s="1132"/>
      <c r="D18" s="1132"/>
      <c r="E18" s="1132"/>
      <c r="F18" s="1132"/>
      <c r="G18" s="1132"/>
      <c r="H18" s="1133"/>
      <c r="I18" s="1133"/>
      <c r="J18" s="1134"/>
      <c r="K18" s="1134"/>
      <c r="L18" s="1134"/>
      <c r="M18" s="1134"/>
      <c r="N18" s="1134"/>
      <c r="O18" s="1134"/>
      <c r="P18" s="1106"/>
      <c r="Q18" s="1103"/>
      <c r="R18" s="486"/>
      <c r="S18" s="487"/>
      <c r="T18" s="475"/>
      <c r="U18" s="475"/>
      <c r="V18" s="475"/>
      <c r="W18" s="488"/>
      <c r="X18" s="488"/>
    </row>
    <row r="19" spans="1:24" ht="17.100000000000001" customHeight="1">
      <c r="A19" s="1103"/>
      <c r="B19" s="1612" t="s">
        <v>723</v>
      </c>
      <c r="C19" s="1613"/>
      <c r="D19" s="1103"/>
      <c r="E19" s="1103"/>
      <c r="F19" s="1103"/>
      <c r="G19" s="1103"/>
      <c r="H19" s="1103"/>
      <c r="I19" s="1103"/>
      <c r="J19" s="1103"/>
      <c r="K19" s="1120"/>
      <c r="L19" s="1094" t="s">
        <v>59</v>
      </c>
      <c r="M19" s="1094" t="s">
        <v>859</v>
      </c>
      <c r="N19" s="1135" t="s">
        <v>745</v>
      </c>
      <c r="O19" s="1136" t="s">
        <v>61</v>
      </c>
      <c r="P19" s="1137" t="s">
        <v>742</v>
      </c>
      <c r="Q19" s="1138"/>
      <c r="R19" s="486"/>
      <c r="S19" s="487"/>
      <c r="T19" s="475"/>
      <c r="U19" s="475"/>
      <c r="V19" s="475"/>
      <c r="W19" s="488"/>
      <c r="X19" s="488"/>
    </row>
    <row r="20" spans="1:24" ht="17.100000000000001" customHeight="1">
      <c r="A20" s="1103"/>
      <c r="B20" s="1113" t="s">
        <v>62</v>
      </c>
      <c r="C20" s="1116" t="s">
        <v>63</v>
      </c>
      <c r="D20" s="1103"/>
      <c r="E20" s="1103"/>
      <c r="F20" s="1103"/>
      <c r="G20" s="1103"/>
      <c r="H20" s="1103"/>
      <c r="I20" s="1103"/>
      <c r="J20" s="1103"/>
      <c r="K20" s="1120"/>
      <c r="L20" s="1139" t="s">
        <v>362</v>
      </c>
      <c r="M20" s="1139" t="s">
        <v>853</v>
      </c>
      <c r="N20" s="1140">
        <v>36666</v>
      </c>
      <c r="O20" s="1140">
        <f>ROUNDDOWN(SUM(N20*M20),0)</f>
        <v>3666</v>
      </c>
      <c r="P20" s="1141"/>
      <c r="Q20" s="1103"/>
      <c r="R20" s="486"/>
      <c r="S20" s="487"/>
      <c r="X20" s="475"/>
    </row>
    <row r="21" spans="1:24" ht="17.100000000000001" customHeight="1">
      <c r="A21" s="1103"/>
      <c r="B21" s="242" t="s">
        <v>64</v>
      </c>
      <c r="C21" s="1131" t="s">
        <v>68</v>
      </c>
      <c r="D21" s="1103"/>
      <c r="E21" s="1103"/>
      <c r="F21" s="1103"/>
      <c r="G21" s="1103"/>
      <c r="H21" s="1103"/>
      <c r="I21" s="1103"/>
      <c r="J21" s="1103"/>
      <c r="K21" s="1120"/>
      <c r="L21" s="1139" t="s">
        <v>854</v>
      </c>
      <c r="M21" s="1139" t="s">
        <v>852</v>
      </c>
      <c r="N21" s="1140">
        <v>10000</v>
      </c>
      <c r="O21" s="1140">
        <f>ROUNDDOWN(SUM(N21*M21),0)</f>
        <v>800</v>
      </c>
      <c r="P21" s="1142"/>
      <c r="Q21" s="1121"/>
      <c r="S21" s="475"/>
      <c r="T21" s="475"/>
      <c r="U21" s="475"/>
      <c r="X21" s="475"/>
    </row>
    <row r="22" spans="1:24" ht="17.100000000000001" customHeight="1">
      <c r="A22" s="1103"/>
      <c r="B22" s="1103"/>
      <c r="C22" s="1103"/>
      <c r="D22" s="1103"/>
      <c r="E22" s="1103"/>
      <c r="F22" s="1103"/>
      <c r="G22" s="1103"/>
      <c r="H22" s="1103"/>
      <c r="I22" s="1103"/>
      <c r="J22" s="1103"/>
      <c r="K22" s="1120"/>
      <c r="L22" s="1139" t="s">
        <v>858</v>
      </c>
      <c r="M22" s="1139" t="s">
        <v>851</v>
      </c>
      <c r="N22" s="1140"/>
      <c r="O22" s="1140"/>
      <c r="P22" s="1142"/>
      <c r="Q22" s="1103"/>
      <c r="S22" s="475"/>
      <c r="T22" s="475"/>
      <c r="U22" s="475"/>
      <c r="V22" s="475"/>
      <c r="W22" s="488"/>
      <c r="X22" s="488"/>
    </row>
    <row r="23" spans="1:24" ht="19.5" customHeight="1">
      <c r="A23" s="1103"/>
      <c r="B23" s="1103"/>
      <c r="C23" s="1103"/>
      <c r="D23" s="1103"/>
      <c r="E23" s="1103"/>
      <c r="F23" s="1103"/>
      <c r="G23" s="1103"/>
      <c r="H23" s="1103"/>
      <c r="I23" s="1103"/>
      <c r="J23" s="1103"/>
      <c r="K23" s="1120"/>
      <c r="L23" s="1143"/>
      <c r="M23" s="1143"/>
      <c r="N23" s="1144"/>
      <c r="O23" s="1144"/>
      <c r="P23" s="1142"/>
      <c r="Q23" s="1103"/>
      <c r="S23" s="475"/>
      <c r="T23" s="475"/>
      <c r="U23" s="475"/>
      <c r="V23" s="475"/>
      <c r="W23" s="488"/>
      <c r="X23" s="488"/>
    </row>
    <row r="24" spans="1:24" ht="17.100000000000001" customHeight="1" thickBot="1">
      <c r="A24" s="1103"/>
      <c r="B24" s="1103"/>
      <c r="C24" s="1103"/>
      <c r="D24" s="1103"/>
      <c r="E24" s="1103"/>
      <c r="F24" s="1103"/>
      <c r="G24" s="1103"/>
      <c r="H24" s="1103"/>
      <c r="I24" s="1103"/>
      <c r="J24" s="1103"/>
      <c r="K24" s="1120"/>
      <c r="L24" s="1145"/>
      <c r="M24" s="1145"/>
      <c r="N24" s="1146"/>
      <c r="O24" s="1146"/>
      <c r="P24" s="1147"/>
      <c r="Q24" s="1103"/>
      <c r="S24" s="475"/>
      <c r="T24" s="475"/>
      <c r="U24" s="475"/>
      <c r="V24" s="475"/>
      <c r="W24" s="488"/>
      <c r="X24" s="488"/>
    </row>
    <row r="25" spans="1:24" ht="17.25" customHeight="1" thickTop="1">
      <c r="A25" s="1103"/>
      <c r="B25" s="1103"/>
      <c r="C25" s="1103"/>
      <c r="D25" s="1148"/>
      <c r="E25" s="1103"/>
      <c r="F25" s="1103"/>
      <c r="G25" s="1103"/>
      <c r="H25" s="1103"/>
      <c r="I25" s="1103"/>
      <c r="J25" s="1103"/>
      <c r="K25" s="1120"/>
      <c r="L25" s="1149" t="s">
        <v>77</v>
      </c>
      <c r="M25" s="1149"/>
      <c r="N25" s="1150">
        <f>SUM(N20:N24)</f>
        <v>46666</v>
      </c>
      <c r="O25" s="1151">
        <f>SUM(O20:O24)</f>
        <v>4466</v>
      </c>
      <c r="P25" s="1152">
        <f>N25+O25</f>
        <v>51132</v>
      </c>
      <c r="Q25" s="1103"/>
      <c r="S25" s="475"/>
      <c r="T25" s="475"/>
      <c r="U25" s="475"/>
      <c r="V25" s="475"/>
    </row>
    <row r="26" spans="1:24">
      <c r="A26" s="1103"/>
      <c r="B26" s="1103"/>
      <c r="C26" s="1153"/>
      <c r="D26" s="1153"/>
      <c r="E26" s="1103"/>
      <c r="F26" s="1103"/>
      <c r="G26" s="1103"/>
      <c r="H26" s="1103"/>
      <c r="I26" s="1103"/>
      <c r="J26" s="1103"/>
      <c r="K26" s="1103"/>
      <c r="L26" s="1103" t="s">
        <v>78</v>
      </c>
      <c r="M26" s="1103"/>
      <c r="N26" s="1103"/>
      <c r="O26" s="1103"/>
      <c r="P26" s="1103"/>
      <c r="Q26" s="1103"/>
      <c r="S26" s="475"/>
      <c r="T26" s="475"/>
      <c r="U26" s="475"/>
      <c r="V26" s="475"/>
    </row>
    <row r="27" spans="1:24">
      <c r="A27" s="1103"/>
      <c r="B27" s="1103"/>
      <c r="C27" s="1103"/>
      <c r="D27" s="1103"/>
      <c r="E27" s="1103"/>
      <c r="F27" s="1103"/>
      <c r="G27" s="1103"/>
      <c r="H27" s="1103"/>
      <c r="I27" s="1103"/>
      <c r="J27" s="1103"/>
      <c r="K27" s="1103"/>
      <c r="L27" s="1103"/>
      <c r="M27" s="1103"/>
      <c r="N27" s="1103"/>
      <c r="O27" s="1103"/>
      <c r="P27" s="1103"/>
      <c r="Q27" s="1103"/>
    </row>
    <row r="28" spans="1:24">
      <c r="A28" s="1103"/>
      <c r="B28" s="1103"/>
      <c r="C28" s="1103"/>
      <c r="D28" s="1103"/>
      <c r="E28" s="1103"/>
      <c r="F28" s="1103"/>
      <c r="G28" s="1103"/>
      <c r="H28" s="1103"/>
      <c r="I28" s="1103"/>
      <c r="J28" s="1103"/>
      <c r="K28" s="1103"/>
      <c r="L28" s="1103"/>
      <c r="M28" s="1103"/>
      <c r="N28" s="1103"/>
      <c r="O28" s="1103"/>
      <c r="P28" s="1103"/>
      <c r="Q28" s="1103"/>
    </row>
    <row r="29" spans="1:24">
      <c r="A29" s="1103"/>
      <c r="B29" s="1103"/>
      <c r="C29" s="1103"/>
      <c r="D29" s="1103"/>
      <c r="E29" s="1103"/>
      <c r="F29" s="1103"/>
      <c r="G29" s="1103"/>
      <c r="H29" s="1103"/>
      <c r="I29" s="1103"/>
      <c r="J29" s="1103"/>
      <c r="K29" s="1103"/>
      <c r="L29" s="1103"/>
      <c r="M29" s="1103"/>
      <c r="N29" s="1103"/>
      <c r="O29" s="1103"/>
      <c r="P29" s="1103"/>
      <c r="Q29" s="1103"/>
    </row>
    <row r="30" spans="1:24">
      <c r="A30" s="1103"/>
      <c r="B30" s="1103"/>
      <c r="C30" s="1103"/>
      <c r="D30" s="1103"/>
      <c r="E30" s="1103"/>
      <c r="F30" s="1103"/>
      <c r="G30" s="1103"/>
      <c r="H30" s="1103"/>
      <c r="I30" s="1103"/>
      <c r="J30" s="1103"/>
      <c r="K30" s="1103"/>
      <c r="L30" s="1103"/>
      <c r="M30" s="1103"/>
      <c r="N30" s="1103"/>
      <c r="O30" s="1103"/>
      <c r="P30" s="1103"/>
      <c r="Q30" s="1103"/>
    </row>
    <row r="31" spans="1:24">
      <c r="A31" s="1103"/>
      <c r="B31" s="1103"/>
      <c r="C31" s="1103"/>
      <c r="D31" s="1103"/>
      <c r="E31" s="1103"/>
      <c r="F31" s="1103"/>
      <c r="G31" s="1103"/>
      <c r="H31" s="1103"/>
      <c r="I31" s="1103"/>
      <c r="J31" s="1103"/>
      <c r="K31" s="1103"/>
      <c r="L31" s="1103"/>
      <c r="M31" s="1103"/>
      <c r="N31" s="1103"/>
      <c r="O31" s="1103"/>
      <c r="P31" s="1106"/>
      <c r="Q31" s="1103"/>
    </row>
    <row r="32" spans="1:24">
      <c r="A32" s="1103"/>
      <c r="B32" s="1103"/>
      <c r="C32" s="1103"/>
      <c r="D32" s="1103"/>
      <c r="E32" s="1103"/>
      <c r="F32" s="1103"/>
      <c r="G32" s="1103"/>
      <c r="H32" s="1103"/>
      <c r="I32" s="1103"/>
      <c r="J32" s="1103"/>
      <c r="K32" s="1103"/>
      <c r="L32" s="1103"/>
      <c r="M32" s="1103"/>
      <c r="N32" s="1103"/>
      <c r="O32" s="1103"/>
      <c r="P32" s="1103"/>
      <c r="Q32" s="1103"/>
    </row>
    <row r="35" spans="3:16">
      <c r="C35" s="544"/>
      <c r="D35" s="486"/>
      <c r="E35" s="486"/>
      <c r="F35" s="486"/>
      <c r="H35" s="493"/>
      <c r="I35" s="493"/>
      <c r="J35" s="544"/>
      <c r="K35" s="487"/>
      <c r="L35" s="486"/>
      <c r="M35" s="486"/>
    </row>
    <row r="36" spans="3:16">
      <c r="C36" s="473"/>
      <c r="D36" s="545"/>
      <c r="E36" s="493"/>
      <c r="F36" s="545"/>
      <c r="J36" s="473"/>
      <c r="K36" s="473"/>
    </row>
    <row r="37" spans="3:16">
      <c r="C37" s="473"/>
      <c r="G37" s="545"/>
      <c r="H37" s="500"/>
      <c r="I37" s="500"/>
      <c r="J37" s="473"/>
      <c r="K37" s="473"/>
      <c r="L37" s="493"/>
      <c r="M37" s="493"/>
    </row>
    <row r="38" spans="3:16">
      <c r="C38" s="473"/>
      <c r="I38" s="500"/>
      <c r="J38" s="473"/>
      <c r="K38" s="473"/>
      <c r="P38" s="473"/>
    </row>
    <row r="39" spans="3:16">
      <c r="C39" s="473"/>
      <c r="J39" s="473"/>
      <c r="K39" s="473"/>
      <c r="P39" s="473"/>
    </row>
    <row r="40" spans="3:16">
      <c r="C40" s="546"/>
      <c r="D40" s="547"/>
      <c r="E40" s="547"/>
      <c r="F40" s="547"/>
      <c r="G40" s="547"/>
      <c r="H40" s="547"/>
      <c r="J40" s="489"/>
      <c r="K40" s="489"/>
      <c r="P40" s="473"/>
    </row>
    <row r="41" spans="3:16">
      <c r="C41" s="473"/>
      <c r="J41" s="473"/>
      <c r="K41" s="473"/>
      <c r="P41" s="473"/>
    </row>
    <row r="42" spans="3:16">
      <c r="C42" s="473"/>
      <c r="J42" s="546"/>
      <c r="K42" s="546"/>
      <c r="L42" s="548"/>
      <c r="M42" s="548"/>
      <c r="N42" s="547"/>
      <c r="P42" s="473"/>
    </row>
  </sheetData>
  <mergeCells count="7">
    <mergeCell ref="B19:C19"/>
    <mergeCell ref="B2:C2"/>
    <mergeCell ref="J7:K7"/>
    <mergeCell ref="L7:N7"/>
    <mergeCell ref="J8:K8"/>
    <mergeCell ref="L8:N8"/>
    <mergeCell ref="G2:M2"/>
  </mergeCells>
  <phoneticPr fontId="1"/>
  <pageMargins left="0.70866141732283472" right="0.70866141732283472" top="1.1417322834645669" bottom="0.74803149606299213" header="0.51181102362204722" footer="0.31496062992125984"/>
  <pageSetup paperSize="9" scale="63" firstPageNumber="43" orientation="landscape" r:id="rId1"/>
  <headerFooter>
    <oddHeader>&amp;R2022年度　情報化評議会(CI-NET)　標準委員会　第3回　資料6
2022年12月02日</oddHeader>
  </headerFooter>
  <rowBreaks count="1" manualBreakCount="1">
    <brk id="31" min="2"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AB45"/>
  <sheetViews>
    <sheetView view="pageBreakPreview" topLeftCell="E2" zoomScale="85" zoomScaleNormal="100" zoomScaleSheetLayoutView="85" workbookViewId="0">
      <selection activeCell="P2" sqref="P2"/>
    </sheetView>
  </sheetViews>
  <sheetFormatPr defaultColWidth="9" defaultRowHeight="18.75"/>
  <cols>
    <col min="1" max="1" width="6.375" style="276" customWidth="1"/>
    <col min="2" max="2" width="4.625" style="276" customWidth="1"/>
    <col min="3" max="3" width="11.5" style="1233" customWidth="1"/>
    <col min="4" max="4" width="12.5" style="276" bestFit="1" customWidth="1"/>
    <col min="5" max="5" width="12.125" style="276" customWidth="1"/>
    <col min="6" max="6" width="9.125" style="276" customWidth="1"/>
    <col min="7" max="7" width="28.75" style="276" customWidth="1"/>
    <col min="8" max="8" width="10.875" style="276" customWidth="1"/>
    <col min="9" max="9" width="5" style="276" customWidth="1"/>
    <col min="10" max="10" width="10" style="276" customWidth="1"/>
    <col min="11" max="11" width="14" style="276" customWidth="1"/>
    <col min="12" max="12" width="10.625" style="276" customWidth="1"/>
    <col min="13" max="13" width="14.375" style="276" customWidth="1"/>
    <col min="14" max="14" width="15.625" style="413" customWidth="1"/>
    <col min="15" max="15" width="15.375" style="276" customWidth="1"/>
    <col min="16" max="16" width="16.25" style="276" customWidth="1"/>
    <col min="17" max="18" width="9" style="276"/>
    <col min="19" max="19" width="14.125" style="324" customWidth="1"/>
    <col min="20" max="20" width="14" style="324" customWidth="1"/>
    <col min="21" max="22" width="26" style="324" customWidth="1"/>
    <col min="23" max="23" width="10.75" style="324" customWidth="1"/>
    <col min="24" max="24" width="5.5" style="324" bestFit="1" customWidth="1"/>
    <col min="25" max="25" width="15.125" style="324" customWidth="1"/>
    <col min="26" max="26" width="11.375" style="324" customWidth="1"/>
    <col min="27" max="27" width="11.25" style="324" bestFit="1" customWidth="1"/>
    <col min="28" max="28" width="9" style="324"/>
    <col min="29" max="16384" width="9" style="276"/>
  </cols>
  <sheetData>
    <row r="1" spans="1:28" s="1158" customFormat="1" ht="12.75" customHeight="1" thickBot="1">
      <c r="A1" s="1154"/>
      <c r="B1" s="1154"/>
      <c r="C1" s="1155"/>
      <c r="D1" s="1154"/>
      <c r="E1" s="1154"/>
      <c r="F1" s="1154"/>
      <c r="G1" s="1154"/>
      <c r="H1" s="1154"/>
      <c r="I1" s="1154"/>
      <c r="J1" s="1156"/>
      <c r="K1" s="1154"/>
      <c r="L1" s="1154"/>
      <c r="M1" s="1154"/>
      <c r="N1" s="1157"/>
      <c r="O1" s="1099"/>
      <c r="P1" s="1099"/>
      <c r="Q1" s="1154"/>
      <c r="S1" s="321"/>
      <c r="T1" s="321"/>
      <c r="U1" s="321"/>
      <c r="V1" s="321"/>
      <c r="W1" s="321"/>
      <c r="X1" s="321"/>
      <c r="Y1" s="321"/>
      <c r="Z1" s="321"/>
      <c r="AA1" s="321"/>
      <c r="AB1" s="321"/>
    </row>
    <row r="2" spans="1:28" s="426" customFormat="1" ht="24.75" thickBot="1">
      <c r="A2" s="1159"/>
      <c r="B2" s="1621" t="s">
        <v>327</v>
      </c>
      <c r="C2" s="1622"/>
      <c r="D2" s="1622"/>
      <c r="E2" s="1623"/>
      <c r="F2" s="1159"/>
      <c r="G2" s="1159"/>
      <c r="H2" s="1159"/>
      <c r="I2" s="1159"/>
      <c r="J2" s="1159"/>
      <c r="K2" s="1159"/>
      <c r="L2" s="1159"/>
      <c r="M2" s="1159"/>
      <c r="N2" s="1160"/>
      <c r="O2" s="1159"/>
      <c r="P2" s="1159"/>
      <c r="Q2" s="1159"/>
      <c r="S2" s="324"/>
      <c r="T2" s="324"/>
      <c r="U2" s="324"/>
      <c r="V2" s="324"/>
      <c r="W2" s="324"/>
      <c r="X2" s="324"/>
      <c r="Y2" s="324"/>
      <c r="Z2" s="324"/>
      <c r="AA2" s="324"/>
      <c r="AB2" s="324"/>
    </row>
    <row r="3" spans="1:28" s="426" customFormat="1" ht="8.25" customHeight="1">
      <c r="A3" s="1159"/>
      <c r="B3" s="1161"/>
      <c r="C3" s="1161"/>
      <c r="D3" s="1161"/>
      <c r="E3" s="1161"/>
      <c r="F3" s="1159"/>
      <c r="G3" s="1159"/>
      <c r="H3" s="1159"/>
      <c r="I3" s="1159"/>
      <c r="J3" s="1159"/>
      <c r="K3" s="1159"/>
      <c r="L3" s="1159"/>
      <c r="M3" s="1159"/>
      <c r="N3" s="1160"/>
      <c r="O3" s="1159"/>
      <c r="P3" s="1159"/>
      <c r="Q3" s="1159"/>
      <c r="S3" s="324"/>
      <c r="T3" s="324"/>
      <c r="U3" s="324"/>
      <c r="V3" s="324"/>
      <c r="W3" s="324"/>
      <c r="X3" s="324"/>
      <c r="Y3" s="324"/>
      <c r="Z3" s="324"/>
      <c r="AA3" s="324"/>
      <c r="AB3" s="324"/>
    </row>
    <row r="4" spans="1:28" s="426" customFormat="1" ht="18" customHeight="1">
      <c r="A4" s="1159"/>
      <c r="B4" s="1162" t="s">
        <v>758</v>
      </c>
      <c r="C4" s="1163"/>
      <c r="D4" s="1164"/>
      <c r="E4" s="1164"/>
      <c r="F4" s="454"/>
      <c r="G4" s="1165" t="s">
        <v>793</v>
      </c>
      <c r="H4" s="1164"/>
      <c r="I4" s="1164"/>
      <c r="J4" s="1164"/>
      <c r="K4" s="1165" t="s">
        <v>794</v>
      </c>
      <c r="L4" s="1166" t="s">
        <v>27</v>
      </c>
      <c r="M4" s="1167" t="s">
        <v>796</v>
      </c>
      <c r="N4" s="1168" t="s">
        <v>795</v>
      </c>
      <c r="O4" s="1169" t="s">
        <v>892</v>
      </c>
      <c r="P4" s="1170"/>
      <c r="Q4" s="1159"/>
      <c r="S4" s="324"/>
      <c r="T4" s="324"/>
      <c r="U4" s="324"/>
      <c r="V4" s="324"/>
      <c r="W4" s="324"/>
      <c r="X4" s="324"/>
      <c r="Y4" s="324"/>
      <c r="Z4" s="324"/>
      <c r="AA4" s="324"/>
      <c r="AB4" s="324"/>
    </row>
    <row r="5" spans="1:28" s="426" customFormat="1" ht="25.5">
      <c r="A5" s="1159"/>
      <c r="B5" s="1159"/>
      <c r="C5" s="1171"/>
      <c r="D5" s="1159"/>
      <c r="E5" s="1159"/>
      <c r="F5" s="1159"/>
      <c r="G5" s="1159"/>
      <c r="H5" s="1159"/>
      <c r="I5" s="1159"/>
      <c r="J5" s="1159"/>
      <c r="K5" s="1172"/>
      <c r="L5" s="1172"/>
      <c r="M5" s="1172"/>
      <c r="N5" s="1172"/>
      <c r="O5" s="1172"/>
      <c r="P5" s="1172"/>
      <c r="Q5" s="1172"/>
      <c r="R5" s="1173"/>
      <c r="S5" s="321" t="s">
        <v>334</v>
      </c>
      <c r="T5" s="321"/>
      <c r="U5" s="321"/>
      <c r="V5" s="321"/>
      <c r="W5" s="321"/>
      <c r="X5" s="321"/>
      <c r="Y5" s="321"/>
      <c r="Z5" s="321"/>
      <c r="AA5" s="321"/>
      <c r="AB5" s="321"/>
    </row>
    <row r="6" spans="1:28" s="426" customFormat="1" ht="23.25" customHeight="1">
      <c r="A6" s="1159"/>
      <c r="B6" s="1159"/>
      <c r="C6" s="1171"/>
      <c r="D6" s="1174"/>
      <c r="E6" s="1159"/>
      <c r="F6" s="1630" t="s">
        <v>1006</v>
      </c>
      <c r="G6" s="1630"/>
      <c r="H6" s="1630"/>
      <c r="I6" s="1630"/>
      <c r="J6" s="1630"/>
      <c r="K6" s="1630"/>
      <c r="L6" s="1630"/>
      <c r="M6" s="1630"/>
      <c r="N6" s="1630"/>
      <c r="O6" s="1630"/>
      <c r="P6" s="1159"/>
      <c r="Q6" s="1159"/>
      <c r="S6" s="331" t="s">
        <v>335</v>
      </c>
      <c r="T6" s="331" t="s">
        <v>336</v>
      </c>
      <c r="U6" s="332" t="s">
        <v>337</v>
      </c>
      <c r="V6" s="332" t="s">
        <v>338</v>
      </c>
      <c r="W6" s="332" t="s">
        <v>339</v>
      </c>
      <c r="X6" s="332" t="s">
        <v>340</v>
      </c>
      <c r="Y6" s="332" t="s">
        <v>341</v>
      </c>
      <c r="Z6" s="332" t="s">
        <v>342</v>
      </c>
      <c r="AA6" s="332" t="s">
        <v>343</v>
      </c>
      <c r="AB6" s="332" t="s">
        <v>344</v>
      </c>
    </row>
    <row r="7" spans="1:28" s="426" customFormat="1" ht="17.25" customHeight="1">
      <c r="A7" s="1159"/>
      <c r="B7" s="1624" t="s">
        <v>345</v>
      </c>
      <c r="C7" s="1175" t="s">
        <v>346</v>
      </c>
      <c r="D7" s="1626" t="s">
        <v>479</v>
      </c>
      <c r="E7" s="1627"/>
      <c r="F7" s="1176" t="s">
        <v>766</v>
      </c>
      <c r="G7" s="1177" t="s">
        <v>826</v>
      </c>
      <c r="H7" s="1178" t="s">
        <v>348</v>
      </c>
      <c r="I7" s="1179"/>
      <c r="J7" s="1180" t="s">
        <v>761</v>
      </c>
      <c r="K7" s="1178" t="s">
        <v>760</v>
      </c>
      <c r="L7" s="1179"/>
      <c r="M7" s="1181" t="s">
        <v>351</v>
      </c>
      <c r="N7" s="1626" t="s">
        <v>353</v>
      </c>
      <c r="O7" s="1627"/>
      <c r="P7" s="1182" t="s">
        <v>352</v>
      </c>
      <c r="Q7" s="1159"/>
      <c r="S7" s="340" t="s">
        <v>354</v>
      </c>
      <c r="T7" s="340" t="s">
        <v>355</v>
      </c>
      <c r="U7" s="340"/>
      <c r="V7" s="340"/>
      <c r="W7" s="340"/>
      <c r="X7" s="340"/>
      <c r="Y7" s="340"/>
      <c r="Z7" s="341"/>
      <c r="AA7" s="342" t="s">
        <v>356</v>
      </c>
      <c r="AB7" s="340"/>
    </row>
    <row r="8" spans="1:28" s="426" customFormat="1" ht="17.25" customHeight="1">
      <c r="A8" s="1159"/>
      <c r="B8" s="1625"/>
      <c r="C8" s="1183"/>
      <c r="D8" s="1628"/>
      <c r="E8" s="1629"/>
      <c r="F8" s="1184"/>
      <c r="G8" s="470"/>
      <c r="H8" s="1185"/>
      <c r="I8" s="470"/>
      <c r="J8" s="1184"/>
      <c r="K8" s="1185"/>
      <c r="L8" s="470"/>
      <c r="M8" s="470"/>
      <c r="N8" s="1628"/>
      <c r="O8" s="1629"/>
      <c r="P8" s="1186" t="s">
        <v>358</v>
      </c>
      <c r="Q8" s="1159"/>
      <c r="S8" s="348">
        <v>44512</v>
      </c>
      <c r="T8" s="348">
        <v>44512</v>
      </c>
      <c r="U8" s="349"/>
      <c r="V8" s="349"/>
      <c r="W8" s="349"/>
      <c r="X8" s="349"/>
      <c r="Y8" s="349"/>
      <c r="Z8" s="349"/>
      <c r="AA8" s="350" t="s">
        <v>359</v>
      </c>
      <c r="AB8" s="349" t="s">
        <v>360</v>
      </c>
    </row>
    <row r="9" spans="1:28" s="426" customFormat="1" ht="17.25" customHeight="1">
      <c r="A9" s="1159"/>
      <c r="B9" s="1187">
        <v>1</v>
      </c>
      <c r="C9" s="1188">
        <v>44512</v>
      </c>
      <c r="D9" s="1189" t="s">
        <v>808</v>
      </c>
      <c r="E9" s="1177"/>
      <c r="F9" s="1190"/>
      <c r="G9" s="1191"/>
      <c r="H9" s="1192"/>
      <c r="I9" s="442"/>
      <c r="J9" s="1176"/>
      <c r="K9" s="1193"/>
      <c r="L9" s="442"/>
      <c r="M9" s="1194"/>
      <c r="N9" s="1619" t="s">
        <v>994</v>
      </c>
      <c r="O9" s="1620"/>
      <c r="P9" s="1195" t="s">
        <v>362</v>
      </c>
      <c r="Q9" s="1159"/>
      <c r="S9" s="360" t="s">
        <v>363</v>
      </c>
      <c r="T9" s="360" t="s">
        <v>364</v>
      </c>
      <c r="U9" s="361" t="s">
        <v>365</v>
      </c>
      <c r="V9" s="361" t="s">
        <v>366</v>
      </c>
      <c r="W9" s="361">
        <v>80</v>
      </c>
      <c r="X9" s="361" t="s">
        <v>367</v>
      </c>
      <c r="Y9" s="361">
        <v>140</v>
      </c>
      <c r="Z9" s="362">
        <f>W9*Y9</f>
        <v>11200</v>
      </c>
      <c r="AA9" s="363">
        <v>0.1</v>
      </c>
      <c r="AB9" s="361"/>
    </row>
    <row r="10" spans="1:28" s="426" customFormat="1" ht="17.25" customHeight="1">
      <c r="A10" s="1159"/>
      <c r="B10" s="1196"/>
      <c r="C10" s="1197"/>
      <c r="D10" s="1198" t="s">
        <v>995</v>
      </c>
      <c r="E10" s="470"/>
      <c r="F10" s="1198" t="s">
        <v>904</v>
      </c>
      <c r="G10" s="1199"/>
      <c r="H10" s="1200">
        <v>1</v>
      </c>
      <c r="I10" s="453"/>
      <c r="J10" s="1184" t="s">
        <v>507</v>
      </c>
      <c r="K10" s="1201"/>
      <c r="L10" s="453"/>
      <c r="M10" s="1202">
        <v>13333</v>
      </c>
      <c r="N10" s="1617">
        <v>1333</v>
      </c>
      <c r="O10" s="1618"/>
      <c r="P10" s="1186">
        <v>0.1</v>
      </c>
      <c r="Q10" s="1159"/>
      <c r="S10" s="348">
        <v>44512</v>
      </c>
      <c r="T10" s="348">
        <v>44512</v>
      </c>
      <c r="U10" s="349"/>
      <c r="V10" s="349"/>
      <c r="W10" s="349"/>
      <c r="X10" s="349"/>
      <c r="Y10" s="349"/>
      <c r="Z10" s="349"/>
      <c r="AA10" s="350" t="s">
        <v>359</v>
      </c>
      <c r="AB10" s="349" t="s">
        <v>360</v>
      </c>
    </row>
    <row r="11" spans="1:28" s="426" customFormat="1" ht="17.25" customHeight="1">
      <c r="A11" s="1159"/>
      <c r="B11" s="1187">
        <v>2</v>
      </c>
      <c r="C11" s="1188">
        <v>44512</v>
      </c>
      <c r="D11" s="1189" t="s">
        <v>902</v>
      </c>
      <c r="E11" s="1203"/>
      <c r="F11" s="1189"/>
      <c r="G11" s="1191"/>
      <c r="H11" s="1176"/>
      <c r="I11" s="1176"/>
      <c r="J11" s="1195"/>
      <c r="K11" s="1176"/>
      <c r="L11" s="1176"/>
      <c r="M11" s="1195"/>
      <c r="N11" s="1619" t="s">
        <v>994</v>
      </c>
      <c r="O11" s="1620"/>
      <c r="P11" s="1187" t="s">
        <v>362</v>
      </c>
      <c r="Q11" s="1159"/>
      <c r="S11" s="360" t="s">
        <v>363</v>
      </c>
      <c r="T11" s="360" t="s">
        <v>371</v>
      </c>
      <c r="U11" s="361" t="s">
        <v>372</v>
      </c>
      <c r="V11" s="361"/>
      <c r="W11" s="361">
        <v>20</v>
      </c>
      <c r="X11" s="361" t="s">
        <v>367</v>
      </c>
      <c r="Y11" s="361">
        <v>105</v>
      </c>
      <c r="Z11" s="362">
        <f>W11*Y11</f>
        <v>2100</v>
      </c>
      <c r="AA11" s="363">
        <v>0.1</v>
      </c>
      <c r="AB11" s="361"/>
    </row>
    <row r="12" spans="1:28" s="426" customFormat="1" ht="17.25" customHeight="1">
      <c r="A12" s="1159"/>
      <c r="B12" s="1196"/>
      <c r="C12" s="1197"/>
      <c r="D12" s="1198" t="s">
        <v>996</v>
      </c>
      <c r="E12" s="470"/>
      <c r="F12" s="1198" t="s">
        <v>997</v>
      </c>
      <c r="G12" s="1199"/>
      <c r="H12" s="1200">
        <v>1</v>
      </c>
      <c r="I12" s="1204"/>
      <c r="J12" s="1205" t="s">
        <v>507</v>
      </c>
      <c r="K12" s="1206"/>
      <c r="L12" s="1207"/>
      <c r="M12" s="1208">
        <v>13333</v>
      </c>
      <c r="N12" s="1617">
        <v>1333</v>
      </c>
      <c r="O12" s="1618"/>
      <c r="P12" s="1186">
        <v>0.1</v>
      </c>
      <c r="Q12" s="1159"/>
      <c r="S12" s="348">
        <v>44512</v>
      </c>
      <c r="T12" s="348">
        <v>44512</v>
      </c>
      <c r="U12" s="349"/>
      <c r="V12" s="349"/>
      <c r="W12" s="349"/>
      <c r="X12" s="349"/>
      <c r="Y12" s="349"/>
      <c r="Z12" s="349"/>
      <c r="AA12" s="350" t="s">
        <v>373</v>
      </c>
      <c r="AB12" s="349" t="s">
        <v>374</v>
      </c>
    </row>
    <row r="13" spans="1:28" s="426" customFormat="1" ht="17.25" customHeight="1">
      <c r="A13" s="1159"/>
      <c r="B13" s="1195">
        <v>3</v>
      </c>
      <c r="C13" s="1209">
        <v>44512</v>
      </c>
      <c r="D13" s="1189" t="s">
        <v>839</v>
      </c>
      <c r="E13" s="1177"/>
      <c r="F13" s="1190"/>
      <c r="G13" s="1191"/>
      <c r="H13" s="1190"/>
      <c r="I13" s="442"/>
      <c r="J13" s="1176"/>
      <c r="K13" s="1193"/>
      <c r="L13" s="442"/>
      <c r="M13" s="1177"/>
      <c r="N13" s="1619" t="s">
        <v>994</v>
      </c>
      <c r="O13" s="1620"/>
      <c r="P13" s="1195" t="s">
        <v>362</v>
      </c>
      <c r="Q13" s="1159"/>
      <c r="S13" s="360" t="s">
        <v>363</v>
      </c>
      <c r="T13" s="360" t="s">
        <v>371</v>
      </c>
      <c r="U13" s="361" t="s">
        <v>377</v>
      </c>
      <c r="V13" s="361"/>
      <c r="W13" s="361">
        <v>20</v>
      </c>
      <c r="X13" s="361" t="s">
        <v>378</v>
      </c>
      <c r="Y13" s="361">
        <v>15</v>
      </c>
      <c r="Z13" s="362">
        <f>W13*Y13</f>
        <v>300</v>
      </c>
      <c r="AA13" s="363"/>
      <c r="AB13" s="361"/>
    </row>
    <row r="14" spans="1:28" s="426" customFormat="1" ht="17.25" customHeight="1">
      <c r="A14" s="1159"/>
      <c r="B14" s="1196"/>
      <c r="C14" s="1197"/>
      <c r="D14" s="1198" t="s">
        <v>998</v>
      </c>
      <c r="E14" s="470"/>
      <c r="F14" s="1198" t="s">
        <v>999</v>
      </c>
      <c r="G14" s="1199"/>
      <c r="H14" s="1200">
        <v>1</v>
      </c>
      <c r="I14" s="453"/>
      <c r="J14" s="1184" t="s">
        <v>507</v>
      </c>
      <c r="K14" s="1210"/>
      <c r="L14" s="1211"/>
      <c r="M14" s="1212">
        <v>10000</v>
      </c>
      <c r="N14" s="1617">
        <v>1000</v>
      </c>
      <c r="O14" s="1618"/>
      <c r="P14" s="1186">
        <v>0.1</v>
      </c>
      <c r="Q14" s="1159"/>
      <c r="S14" s="383">
        <v>44513</v>
      </c>
      <c r="T14" s="348">
        <v>44512</v>
      </c>
      <c r="U14" s="349"/>
      <c r="V14" s="349"/>
      <c r="W14" s="349"/>
      <c r="X14" s="349"/>
      <c r="Y14" s="349"/>
      <c r="Z14" s="349"/>
      <c r="AA14" s="350" t="s">
        <v>359</v>
      </c>
      <c r="AB14" s="349" t="s">
        <v>360</v>
      </c>
    </row>
    <row r="15" spans="1:28" s="426" customFormat="1" ht="17.25" customHeight="1">
      <c r="A15" s="1159"/>
      <c r="B15" s="1213">
        <v>4</v>
      </c>
      <c r="C15" s="1214">
        <v>44515</v>
      </c>
      <c r="D15" s="1215" t="s">
        <v>903</v>
      </c>
      <c r="E15" s="874"/>
      <c r="F15" s="1189"/>
      <c r="G15" s="1191"/>
      <c r="H15" s="1216"/>
      <c r="I15" s="462"/>
      <c r="J15" s="1159"/>
      <c r="K15" s="1217"/>
      <c r="L15" s="1218"/>
      <c r="M15" s="1219"/>
      <c r="N15" s="1619" t="s">
        <v>994</v>
      </c>
      <c r="O15" s="1620"/>
      <c r="P15" s="1195" t="s">
        <v>397</v>
      </c>
      <c r="Q15" s="1159"/>
      <c r="S15" s="942"/>
      <c r="T15" s="945"/>
      <c r="U15" s="943"/>
      <c r="V15" s="943"/>
      <c r="W15" s="943"/>
      <c r="X15" s="943"/>
      <c r="Y15" s="943"/>
      <c r="Z15" s="943"/>
      <c r="AA15" s="944"/>
      <c r="AB15" s="943"/>
    </row>
    <row r="16" spans="1:28" s="426" customFormat="1" ht="17.25" customHeight="1">
      <c r="A16" s="1159"/>
      <c r="B16" s="1213"/>
      <c r="C16" s="1214"/>
      <c r="D16" s="1215" t="s">
        <v>1000</v>
      </c>
      <c r="E16" s="874"/>
      <c r="F16" s="1198" t="s">
        <v>905</v>
      </c>
      <c r="G16" s="1199"/>
      <c r="H16" s="1216">
        <v>1</v>
      </c>
      <c r="I16" s="462"/>
      <c r="J16" s="1184" t="s">
        <v>507</v>
      </c>
      <c r="K16" s="1217"/>
      <c r="L16" s="1218"/>
      <c r="M16" s="1212">
        <v>10000</v>
      </c>
      <c r="N16" s="1617">
        <v>800</v>
      </c>
      <c r="O16" s="1618"/>
      <c r="P16" s="1186">
        <v>0.08</v>
      </c>
      <c r="Q16" s="1159"/>
      <c r="S16" s="942"/>
      <c r="T16" s="945"/>
      <c r="U16" s="943"/>
      <c r="V16" s="943"/>
      <c r="W16" s="943"/>
      <c r="X16" s="943"/>
      <c r="Y16" s="943"/>
      <c r="Z16" s="943"/>
      <c r="AA16" s="944"/>
      <c r="AB16" s="943"/>
    </row>
    <row r="17" spans="1:28" s="426" customFormat="1" ht="17.25" customHeight="1">
      <c r="A17" s="1159"/>
      <c r="B17" s="1195">
        <v>5</v>
      </c>
      <c r="C17" s="1220"/>
      <c r="D17" s="1189"/>
      <c r="E17" s="1177"/>
      <c r="F17" s="1221"/>
      <c r="G17" s="1222"/>
      <c r="H17" s="1190"/>
      <c r="I17" s="442"/>
      <c r="J17" s="1176"/>
      <c r="K17" s="1193"/>
      <c r="L17" s="442"/>
      <c r="M17" s="1177"/>
      <c r="N17" s="1619"/>
      <c r="O17" s="1620"/>
      <c r="P17" s="1195"/>
      <c r="Q17" s="1159"/>
      <c r="S17" s="384" t="s">
        <v>379</v>
      </c>
      <c r="T17" s="360" t="s">
        <v>371</v>
      </c>
      <c r="U17" s="361" t="s">
        <v>380</v>
      </c>
      <c r="V17" s="361"/>
      <c r="W17" s="361">
        <v>100</v>
      </c>
      <c r="X17" s="361" t="s">
        <v>367</v>
      </c>
      <c r="Y17" s="361">
        <v>140</v>
      </c>
      <c r="Z17" s="362">
        <f>W17*Y17</f>
        <v>14000</v>
      </c>
      <c r="AA17" s="363">
        <v>0.1</v>
      </c>
      <c r="AB17" s="361"/>
    </row>
    <row r="18" spans="1:28" s="426" customFormat="1" ht="17.25" customHeight="1">
      <c r="A18" s="1159"/>
      <c r="B18" s="1196"/>
      <c r="C18" s="1223"/>
      <c r="D18" s="1198" t="s">
        <v>881</v>
      </c>
      <c r="E18" s="470"/>
      <c r="F18" s="1185"/>
      <c r="G18" s="1199"/>
      <c r="H18" s="1200">
        <v>1</v>
      </c>
      <c r="I18" s="453"/>
      <c r="J18" s="1184" t="s">
        <v>507</v>
      </c>
      <c r="K18" s="1210"/>
      <c r="L18" s="1211"/>
      <c r="M18" s="1212">
        <f>SUM(M9:M16)</f>
        <v>46666</v>
      </c>
      <c r="N18" s="1617"/>
      <c r="O18" s="1618"/>
      <c r="P18" s="1186"/>
      <c r="Q18" s="1159"/>
      <c r="S18" s="383">
        <v>44513</v>
      </c>
      <c r="T18" s="383">
        <v>44513</v>
      </c>
      <c r="U18" s="349"/>
      <c r="V18" s="349"/>
      <c r="W18" s="349"/>
      <c r="X18" s="349"/>
      <c r="Y18" s="349"/>
      <c r="Z18" s="349"/>
      <c r="AA18" s="350" t="s">
        <v>359</v>
      </c>
      <c r="AB18" s="349" t="s">
        <v>360</v>
      </c>
    </row>
    <row r="19" spans="1:28" s="426" customFormat="1" ht="17.25" customHeight="1">
      <c r="A19" s="1159"/>
      <c r="B19" s="1195">
        <v>6</v>
      </c>
      <c r="C19" s="1220"/>
      <c r="D19" s="1190"/>
      <c r="E19" s="1176"/>
      <c r="F19" s="1189"/>
      <c r="G19" s="1203"/>
      <c r="H19" s="1190"/>
      <c r="I19" s="442"/>
      <c r="J19" s="1176"/>
      <c r="K19" s="1193"/>
      <c r="L19" s="442"/>
      <c r="M19" s="1177"/>
      <c r="N19" s="1619"/>
      <c r="O19" s="1620"/>
      <c r="P19" s="1195"/>
      <c r="Q19" s="1159"/>
      <c r="S19" s="324"/>
      <c r="T19" s="324"/>
      <c r="U19" s="324"/>
      <c r="V19" s="324"/>
      <c r="W19" s="324"/>
      <c r="X19" s="324"/>
      <c r="Y19" s="324"/>
      <c r="Z19" s="324"/>
      <c r="AA19" s="324"/>
      <c r="AB19" s="324"/>
    </row>
    <row r="20" spans="1:28" s="426" customFormat="1" ht="17.25" customHeight="1">
      <c r="A20" s="1159"/>
      <c r="B20" s="1196"/>
      <c r="C20" s="1223"/>
      <c r="D20" s="1185" t="s">
        <v>882</v>
      </c>
      <c r="E20" s="1184"/>
      <c r="F20" s="1198" t="s">
        <v>1001</v>
      </c>
      <c r="G20" s="1224"/>
      <c r="H20" s="1200"/>
      <c r="I20" s="453"/>
      <c r="J20" s="1184"/>
      <c r="K20" s="1210"/>
      <c r="L20" s="1211"/>
      <c r="M20" s="1212"/>
      <c r="N20" s="1617"/>
      <c r="O20" s="1618"/>
      <c r="P20" s="1186"/>
      <c r="Q20" s="1159"/>
      <c r="S20" s="324"/>
      <c r="T20" s="324"/>
      <c r="U20" s="324"/>
      <c r="V20" s="324"/>
      <c r="W20" s="324"/>
      <c r="X20" s="324"/>
      <c r="Y20" s="324"/>
      <c r="Z20" s="324"/>
      <c r="AA20" s="324"/>
      <c r="AB20" s="324"/>
    </row>
    <row r="21" spans="1:28" s="426" customFormat="1" ht="17.25" customHeight="1">
      <c r="A21" s="1159"/>
      <c r="B21" s="1195">
        <v>7</v>
      </c>
      <c r="C21" s="1225"/>
      <c r="D21" s="1221"/>
      <c r="E21" s="1159"/>
      <c r="F21" s="1215"/>
      <c r="G21" s="1226"/>
      <c r="H21" s="1216"/>
      <c r="I21" s="462"/>
      <c r="J21" s="1159"/>
      <c r="K21" s="1217"/>
      <c r="L21" s="1218"/>
      <c r="M21" s="1219"/>
      <c r="N21" s="1227"/>
      <c r="O21" s="1228"/>
      <c r="P21" s="1229"/>
      <c r="Q21" s="1159"/>
      <c r="S21" s="324"/>
      <c r="T21" s="324"/>
      <c r="U21" s="324"/>
      <c r="V21" s="324"/>
      <c r="W21" s="324"/>
      <c r="X21" s="324"/>
      <c r="Y21" s="324"/>
      <c r="Z21" s="324"/>
      <c r="AA21" s="324"/>
      <c r="AB21" s="324"/>
    </row>
    <row r="22" spans="1:28" s="426" customFormat="1" ht="17.25" customHeight="1">
      <c r="A22" s="1159"/>
      <c r="B22" s="1196"/>
      <c r="C22" s="1225"/>
      <c r="D22" s="1185" t="s">
        <v>883</v>
      </c>
      <c r="E22" s="1159"/>
      <c r="F22" s="1215" t="s">
        <v>1002</v>
      </c>
      <c r="G22" s="1226"/>
      <c r="H22" s="1216"/>
      <c r="I22" s="462"/>
      <c r="J22" s="1159"/>
      <c r="K22" s="1217"/>
      <c r="L22" s="1218"/>
      <c r="M22" s="1219"/>
      <c r="N22" s="1227"/>
      <c r="O22" s="1228"/>
      <c r="P22" s="1229"/>
      <c r="Q22" s="1159"/>
      <c r="S22" s="324"/>
      <c r="T22" s="324"/>
      <c r="U22" s="324"/>
      <c r="V22" s="324"/>
      <c r="W22" s="324"/>
      <c r="X22" s="324"/>
      <c r="Y22" s="324"/>
      <c r="Z22" s="324"/>
      <c r="AA22" s="324"/>
      <c r="AB22" s="324"/>
    </row>
    <row r="23" spans="1:28" s="426" customFormat="1" ht="17.25" customHeight="1">
      <c r="A23" s="1159"/>
      <c r="B23" s="1195">
        <v>8</v>
      </c>
      <c r="C23" s="1220"/>
      <c r="D23" s="1190"/>
      <c r="E23" s="1176"/>
      <c r="F23" s="1189"/>
      <c r="G23" s="1203"/>
      <c r="H23" s="1190"/>
      <c r="I23" s="442"/>
      <c r="J23" s="1176"/>
      <c r="K23" s="1193"/>
      <c r="L23" s="442"/>
      <c r="M23" s="1177"/>
      <c r="N23" s="1619"/>
      <c r="O23" s="1620"/>
      <c r="P23" s="1195"/>
      <c r="Q23" s="1159"/>
      <c r="S23" s="324"/>
      <c r="T23" s="324"/>
      <c r="U23" s="324"/>
      <c r="V23" s="324"/>
      <c r="W23" s="324"/>
      <c r="X23" s="324"/>
      <c r="Y23" s="324"/>
      <c r="Z23" s="324"/>
      <c r="AA23" s="324"/>
      <c r="AB23" s="324"/>
    </row>
    <row r="24" spans="1:28" s="426" customFormat="1" ht="17.25" customHeight="1">
      <c r="A24" s="1159"/>
      <c r="B24" s="1196"/>
      <c r="C24" s="1223"/>
      <c r="D24" s="1185" t="s">
        <v>882</v>
      </c>
      <c r="E24" s="1184"/>
      <c r="F24" s="1198" t="s">
        <v>918</v>
      </c>
      <c r="G24" s="1224"/>
      <c r="H24" s="1200"/>
      <c r="I24" s="453"/>
      <c r="J24" s="1184"/>
      <c r="K24" s="1210"/>
      <c r="L24" s="1211"/>
      <c r="M24" s="1212"/>
      <c r="N24" s="1617"/>
      <c r="O24" s="1618"/>
      <c r="P24" s="1186"/>
      <c r="Q24" s="1159"/>
      <c r="S24" s="324"/>
      <c r="T24" s="324"/>
      <c r="U24" s="324"/>
      <c r="V24" s="324"/>
      <c r="W24" s="324"/>
      <c r="X24" s="324"/>
      <c r="Y24" s="324"/>
      <c r="Z24" s="324"/>
      <c r="AA24" s="324"/>
      <c r="AB24" s="324"/>
    </row>
    <row r="25" spans="1:28" s="426" customFormat="1" ht="17.25" customHeight="1">
      <c r="A25" s="1159"/>
      <c r="B25" s="1195">
        <v>9</v>
      </c>
      <c r="C25" s="1220"/>
      <c r="D25" s="1190"/>
      <c r="E25" s="1176"/>
      <c r="F25" s="1189"/>
      <c r="G25" s="1203"/>
      <c r="H25" s="1190"/>
      <c r="I25" s="442"/>
      <c r="J25" s="1176"/>
      <c r="K25" s="1193"/>
      <c r="L25" s="442"/>
      <c r="M25" s="1177"/>
      <c r="N25" s="1619"/>
      <c r="O25" s="1620"/>
      <c r="P25" s="1195"/>
      <c r="Q25" s="1159"/>
      <c r="S25" s="324"/>
      <c r="T25" s="324"/>
      <c r="U25" s="324"/>
      <c r="V25" s="324"/>
      <c r="W25" s="324"/>
      <c r="X25" s="324"/>
      <c r="Y25" s="324"/>
      <c r="Z25" s="324"/>
      <c r="AA25" s="324"/>
      <c r="AB25" s="324"/>
    </row>
    <row r="26" spans="1:28" s="426" customFormat="1" ht="17.100000000000001" customHeight="1">
      <c r="A26" s="1159"/>
      <c r="B26" s="1196"/>
      <c r="C26" s="1223"/>
      <c r="D26" s="1185" t="s">
        <v>883</v>
      </c>
      <c r="E26" s="1184"/>
      <c r="F26" s="1198" t="s">
        <v>907</v>
      </c>
      <c r="G26" s="1224"/>
      <c r="H26" s="1200"/>
      <c r="I26" s="453"/>
      <c r="J26" s="1184"/>
      <c r="K26" s="1210"/>
      <c r="L26" s="1211"/>
      <c r="M26" s="1212"/>
      <c r="N26" s="1617"/>
      <c r="O26" s="1618"/>
      <c r="P26" s="1186"/>
      <c r="Q26" s="1159"/>
      <c r="S26" s="324"/>
      <c r="T26" s="324"/>
      <c r="U26" s="324"/>
      <c r="V26" s="324"/>
      <c r="W26" s="324"/>
      <c r="X26" s="324"/>
      <c r="Y26" s="324"/>
      <c r="Z26" s="324"/>
      <c r="AA26" s="324"/>
      <c r="AB26" s="324"/>
    </row>
    <row r="27" spans="1:28" s="426" customFormat="1" ht="17.25" customHeight="1">
      <c r="A27" s="1159"/>
      <c r="B27" s="1195">
        <v>10</v>
      </c>
      <c r="C27" s="1220"/>
      <c r="D27" s="1190"/>
      <c r="E27" s="1176"/>
      <c r="F27" s="1189"/>
      <c r="G27" s="1203"/>
      <c r="H27" s="1190"/>
      <c r="I27" s="442"/>
      <c r="J27" s="1176"/>
      <c r="K27" s="1193"/>
      <c r="L27" s="442"/>
      <c r="M27" s="1177"/>
      <c r="N27" s="1619"/>
      <c r="O27" s="1620"/>
      <c r="P27" s="1195"/>
      <c r="Q27" s="1159"/>
      <c r="S27" s="324"/>
      <c r="T27" s="324"/>
      <c r="U27" s="324"/>
      <c r="V27" s="324"/>
      <c r="W27" s="324"/>
      <c r="X27" s="324"/>
      <c r="Y27" s="324"/>
      <c r="Z27" s="324"/>
      <c r="AA27" s="324"/>
      <c r="AB27" s="324"/>
    </row>
    <row r="28" spans="1:28" s="426" customFormat="1" ht="17.25" customHeight="1">
      <c r="A28" s="1159"/>
      <c r="B28" s="1196"/>
      <c r="C28" s="1223"/>
      <c r="D28" s="1185" t="s">
        <v>906</v>
      </c>
      <c r="E28" s="1184"/>
      <c r="F28" s="1198" t="s">
        <v>917</v>
      </c>
      <c r="G28" s="1224"/>
      <c r="H28" s="1200"/>
      <c r="I28" s="453"/>
      <c r="J28" s="1184"/>
      <c r="K28" s="1210"/>
      <c r="L28" s="1211"/>
      <c r="M28" s="1212"/>
      <c r="N28" s="1617"/>
      <c r="O28" s="1618"/>
      <c r="P28" s="1186"/>
      <c r="Q28" s="1159"/>
      <c r="S28" s="324"/>
      <c r="T28" s="324"/>
      <c r="U28" s="324"/>
      <c r="V28" s="324"/>
      <c r="W28" s="324"/>
      <c r="X28" s="324"/>
      <c r="Y28" s="324"/>
      <c r="Z28" s="324"/>
      <c r="AA28" s="324"/>
      <c r="AB28" s="324"/>
    </row>
    <row r="29" spans="1:28" s="426" customFormat="1" ht="17.25" customHeight="1">
      <c r="A29" s="1159"/>
      <c r="B29" s="1195">
        <v>11</v>
      </c>
      <c r="C29" s="1225"/>
      <c r="D29" s="1190"/>
      <c r="E29" s="1176"/>
      <c r="F29" s="1189"/>
      <c r="G29" s="1203"/>
      <c r="H29" s="1216"/>
      <c r="I29" s="462"/>
      <c r="J29" s="1159"/>
      <c r="K29" s="1217"/>
      <c r="L29" s="1218"/>
      <c r="M29" s="1219"/>
      <c r="N29" s="1227"/>
      <c r="O29" s="1228"/>
      <c r="P29" s="1229"/>
      <c r="Q29" s="1159"/>
      <c r="S29" s="324"/>
      <c r="T29" s="324"/>
      <c r="U29" s="324"/>
      <c r="V29" s="324"/>
      <c r="W29" s="324"/>
      <c r="X29" s="324"/>
      <c r="Y29" s="324"/>
      <c r="Z29" s="324"/>
      <c r="AA29" s="324"/>
      <c r="AB29" s="324"/>
    </row>
    <row r="30" spans="1:28" s="426" customFormat="1" ht="17.25" customHeight="1">
      <c r="A30" s="1159"/>
      <c r="B30" s="1196"/>
      <c r="C30" s="1225"/>
      <c r="D30" s="1185" t="s">
        <v>883</v>
      </c>
      <c r="E30" s="1184"/>
      <c r="F30" s="1198" t="s">
        <v>921</v>
      </c>
      <c r="G30" s="1224"/>
      <c r="H30" s="1216"/>
      <c r="I30" s="462"/>
      <c r="J30" s="1159"/>
      <c r="K30" s="1217"/>
      <c r="L30" s="1218"/>
      <c r="M30" s="1219"/>
      <c r="N30" s="1227"/>
      <c r="O30" s="1228"/>
      <c r="P30" s="1229"/>
      <c r="Q30" s="1159"/>
      <c r="S30" s="324"/>
      <c r="T30" s="324"/>
      <c r="U30" s="324"/>
      <c r="V30" s="324"/>
      <c r="W30" s="324"/>
      <c r="X30" s="324"/>
      <c r="Y30" s="324"/>
      <c r="Z30" s="324"/>
      <c r="AA30" s="324"/>
      <c r="AB30" s="324"/>
    </row>
    <row r="31" spans="1:28" s="426" customFormat="1" ht="17.25" customHeight="1">
      <c r="A31" s="1159"/>
      <c r="B31" s="1195">
        <v>12</v>
      </c>
      <c r="C31" s="1220"/>
      <c r="D31" s="1190"/>
      <c r="E31" s="1176"/>
      <c r="F31" s="1189"/>
      <c r="G31" s="1203"/>
      <c r="H31" s="1190"/>
      <c r="I31" s="442"/>
      <c r="J31" s="1176"/>
      <c r="K31" s="1193"/>
      <c r="L31" s="442"/>
      <c r="M31" s="1177"/>
      <c r="N31" s="1619"/>
      <c r="O31" s="1620"/>
      <c r="P31" s="1195"/>
      <c r="Q31" s="1159"/>
      <c r="S31" s="324"/>
      <c r="T31" s="324"/>
      <c r="U31" s="324"/>
      <c r="V31" s="324"/>
      <c r="W31" s="324"/>
      <c r="X31" s="324"/>
      <c r="Y31" s="324"/>
      <c r="Z31" s="324"/>
      <c r="AA31" s="324"/>
      <c r="AB31" s="324"/>
    </row>
    <row r="32" spans="1:28" s="426" customFormat="1" ht="17.100000000000001" customHeight="1">
      <c r="A32" s="1159"/>
      <c r="B32" s="1196"/>
      <c r="C32" s="1223"/>
      <c r="D32" s="1185"/>
      <c r="E32" s="1184"/>
      <c r="F32" s="1198"/>
      <c r="G32" s="1224"/>
      <c r="H32" s="1200"/>
      <c r="I32" s="453"/>
      <c r="J32" s="1184"/>
      <c r="K32" s="1210"/>
      <c r="L32" s="1211"/>
      <c r="M32" s="1212"/>
      <c r="N32" s="1617"/>
      <c r="O32" s="1618"/>
      <c r="P32" s="1186"/>
      <c r="Q32" s="1159"/>
      <c r="S32" s="324"/>
      <c r="T32" s="324"/>
      <c r="U32" s="324"/>
      <c r="V32" s="324"/>
      <c r="W32" s="324"/>
      <c r="X32" s="324"/>
      <c r="Y32" s="324"/>
      <c r="Z32" s="324"/>
      <c r="AA32" s="324"/>
      <c r="AB32" s="324"/>
    </row>
    <row r="33" spans="1:28" s="426" customFormat="1" ht="17.25" customHeight="1">
      <c r="A33" s="1159"/>
      <c r="B33" s="1195">
        <v>13</v>
      </c>
      <c r="C33" s="1220"/>
      <c r="D33" s="1190"/>
      <c r="E33" s="1176"/>
      <c r="F33" s="1189"/>
      <c r="G33" s="1203"/>
      <c r="H33" s="1190"/>
      <c r="I33" s="442"/>
      <c r="J33" s="1176"/>
      <c r="K33" s="1193"/>
      <c r="L33" s="442"/>
      <c r="M33" s="1177"/>
      <c r="N33" s="1619"/>
      <c r="O33" s="1620"/>
      <c r="P33" s="1195"/>
      <c r="Q33" s="1159"/>
      <c r="S33" s="324"/>
      <c r="T33" s="324"/>
      <c r="U33" s="324"/>
      <c r="V33" s="324"/>
      <c r="W33" s="324"/>
      <c r="X33" s="324"/>
      <c r="Y33" s="324"/>
      <c r="Z33" s="324"/>
      <c r="AA33" s="324"/>
      <c r="AB33" s="324"/>
    </row>
    <row r="34" spans="1:28" s="426" customFormat="1" ht="17.100000000000001" customHeight="1">
      <c r="A34" s="1159"/>
      <c r="B34" s="1196"/>
      <c r="C34" s="1223"/>
      <c r="D34" s="1185"/>
      <c r="E34" s="1184"/>
      <c r="F34" s="1198"/>
      <c r="G34" s="1224"/>
      <c r="H34" s="1200"/>
      <c r="I34" s="453"/>
      <c r="J34" s="1184"/>
      <c r="K34" s="1210"/>
      <c r="L34" s="1211"/>
      <c r="M34" s="1212"/>
      <c r="N34" s="1617"/>
      <c r="O34" s="1618"/>
      <c r="P34" s="1186"/>
      <c r="Q34" s="1159"/>
      <c r="S34" s="324"/>
      <c r="T34" s="324"/>
      <c r="U34" s="324"/>
      <c r="V34" s="324"/>
      <c r="W34" s="324"/>
      <c r="X34" s="324"/>
      <c r="Y34" s="324"/>
      <c r="Z34" s="324"/>
      <c r="AA34" s="324"/>
      <c r="AB34" s="324"/>
    </row>
    <row r="35" spans="1:28" s="426" customFormat="1" ht="17.25" customHeight="1">
      <c r="A35" s="1159"/>
      <c r="B35" s="1159"/>
      <c r="C35" s="1171"/>
      <c r="D35" s="1159"/>
      <c r="E35" s="1159"/>
      <c r="F35" s="1159"/>
      <c r="G35" s="1159"/>
      <c r="H35" s="1159"/>
      <c r="I35" s="1159"/>
      <c r="J35" s="1159"/>
      <c r="K35" s="1159"/>
      <c r="L35" s="1159"/>
      <c r="M35" s="1159"/>
      <c r="N35" s="1160"/>
      <c r="O35" s="1159"/>
      <c r="P35" s="1159"/>
      <c r="Q35" s="1159"/>
      <c r="S35" s="324"/>
      <c r="T35" s="324"/>
      <c r="U35" s="324"/>
      <c r="V35" s="324"/>
      <c r="W35" s="324"/>
      <c r="X35" s="324"/>
      <c r="Y35" s="324"/>
      <c r="Z35" s="324"/>
      <c r="AA35" s="324"/>
      <c r="AB35" s="324"/>
    </row>
    <row r="36" spans="1:28" ht="13.5" customHeight="1">
      <c r="A36" s="1230"/>
      <c r="B36" s="1230"/>
      <c r="C36" s="1231"/>
      <c r="D36" s="1230"/>
      <c r="E36" s="1230"/>
      <c r="F36" s="1230"/>
      <c r="G36" s="1230"/>
      <c r="H36" s="1230"/>
      <c r="I36" s="1230"/>
      <c r="J36" s="1230"/>
      <c r="K36" s="1230"/>
      <c r="L36" s="1230"/>
      <c r="M36" s="1230"/>
      <c r="N36" s="1232"/>
      <c r="O36" s="1230"/>
      <c r="P36" s="1230"/>
      <c r="Q36" s="1230"/>
    </row>
    <row r="37" spans="1:28" ht="13.5" customHeight="1">
      <c r="A37" s="1230"/>
      <c r="B37" s="1230"/>
      <c r="C37" s="1231"/>
      <c r="D37" s="1230"/>
      <c r="E37" s="1230"/>
      <c r="F37" s="1230"/>
      <c r="G37" s="1230"/>
      <c r="H37" s="1230"/>
      <c r="I37" s="1230"/>
      <c r="J37" s="1230"/>
      <c r="K37" s="1230"/>
      <c r="L37" s="1230"/>
      <c r="M37" s="1230"/>
      <c r="N37" s="1232"/>
      <c r="O37" s="1230"/>
      <c r="P37" s="1230"/>
      <c r="Q37" s="1230"/>
    </row>
    <row r="38" spans="1:28" ht="13.5" customHeight="1"/>
    <row r="39" spans="1:28">
      <c r="N39" s="276"/>
    </row>
    <row r="40" spans="1:28">
      <c r="M40" s="947"/>
      <c r="N40" s="1057"/>
      <c r="O40" s="1057"/>
      <c r="P40" s="1057"/>
    </row>
    <row r="41" spans="1:28">
      <c r="N41" s="1057"/>
      <c r="O41" s="1057"/>
      <c r="P41" s="1057"/>
    </row>
    <row r="42" spans="1:28">
      <c r="N42" s="1057"/>
      <c r="P42" s="1057"/>
    </row>
    <row r="43" spans="1:28">
      <c r="N43" s="423"/>
      <c r="O43" s="423"/>
      <c r="P43" s="423"/>
    </row>
    <row r="44" spans="1:28">
      <c r="N44" s="949"/>
    </row>
    <row r="45" spans="1:28">
      <c r="N45" s="949"/>
      <c r="P45" s="306"/>
    </row>
  </sheetData>
  <mergeCells count="28">
    <mergeCell ref="N9:O9"/>
    <mergeCell ref="B2:E2"/>
    <mergeCell ref="B7:B8"/>
    <mergeCell ref="D7:E8"/>
    <mergeCell ref="N7:O7"/>
    <mergeCell ref="N8:O8"/>
    <mergeCell ref="F6:O6"/>
    <mergeCell ref="N23:O23"/>
    <mergeCell ref="N10:O10"/>
    <mergeCell ref="N11:O11"/>
    <mergeCell ref="N12:O12"/>
    <mergeCell ref="N13:O13"/>
    <mergeCell ref="N14:O14"/>
    <mergeCell ref="N15:O15"/>
    <mergeCell ref="N16:O16"/>
    <mergeCell ref="N17:O17"/>
    <mergeCell ref="N18:O18"/>
    <mergeCell ref="N19:O19"/>
    <mergeCell ref="N20:O20"/>
    <mergeCell ref="N32:O32"/>
    <mergeCell ref="N33:O33"/>
    <mergeCell ref="N34:O34"/>
    <mergeCell ref="N24:O24"/>
    <mergeCell ref="N25:O25"/>
    <mergeCell ref="N26:O26"/>
    <mergeCell ref="N27:O27"/>
    <mergeCell ref="N28:O28"/>
    <mergeCell ref="N31:O31"/>
  </mergeCells>
  <phoneticPr fontId="1"/>
  <pageMargins left="0.70866141732283472" right="0.70866141732283472" top="1.1417322834645669" bottom="0.74803149606299213" header="0.51181102362204722" footer="0.31496062992125984"/>
  <pageSetup paperSize="9" scale="58" firstPageNumber="43" orientation="landscape" r:id="rId1"/>
  <headerFooter>
    <oddHeader>&amp;R2022年度　情報化評議会(CI-NET)　標準委員会　第3回　資料6
2022年12月02日</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rgb="FFFFC000"/>
    <pageSetUpPr fitToPage="1"/>
  </sheetPr>
  <dimension ref="B1:X31"/>
  <sheetViews>
    <sheetView view="pageBreakPreview" zoomScale="85" zoomScaleNormal="100" zoomScaleSheetLayoutView="85" workbookViewId="0">
      <selection activeCell="J34" sqref="J34"/>
    </sheetView>
  </sheetViews>
  <sheetFormatPr defaultColWidth="8.75" defaultRowHeight="18.75"/>
  <cols>
    <col min="1" max="1" width="9.375" style="475" customWidth="1"/>
    <col min="2" max="2" width="3.375" style="475" customWidth="1"/>
    <col min="3" max="3" width="26.1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6.125" style="475" customWidth="1"/>
    <col min="11" max="11" width="6.125" style="475" customWidth="1"/>
    <col min="12" max="13" width="17.875" style="475" customWidth="1"/>
    <col min="14" max="14" width="19.25" style="475" bestFit="1" customWidth="1"/>
    <col min="15" max="15" width="15.125" style="475" bestFit="1" customWidth="1"/>
    <col min="16" max="16" width="21" style="475" bestFit="1" customWidth="1"/>
    <col min="17" max="17" width="2.62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26.25" thickBot="1">
      <c r="B1" s="480"/>
      <c r="C1" s="481"/>
      <c r="D1" s="481"/>
      <c r="E1" s="481"/>
      <c r="F1" s="481"/>
      <c r="G1" s="481"/>
      <c r="O1" s="483"/>
      <c r="Q1" s="484"/>
      <c r="S1" s="485"/>
      <c r="T1" s="485"/>
      <c r="U1" s="485"/>
      <c r="V1" s="485"/>
      <c r="W1" s="485"/>
      <c r="X1" s="485"/>
    </row>
    <row r="2" spans="2:24" s="482" customFormat="1" ht="25.5" customHeight="1" thickBot="1">
      <c r="B2" s="1582" t="s">
        <v>276</v>
      </c>
      <c r="C2" s="1583"/>
      <c r="D2" s="481"/>
      <c r="E2" s="481"/>
      <c r="F2" s="481"/>
      <c r="G2" s="481"/>
      <c r="H2" s="1584" t="s">
        <v>829</v>
      </c>
      <c r="I2" s="1584"/>
      <c r="J2" s="1584"/>
      <c r="K2" s="1584"/>
      <c r="L2" s="1584"/>
      <c r="M2" s="887"/>
      <c r="S2" s="485"/>
      <c r="T2" s="485"/>
      <c r="U2" s="485"/>
      <c r="V2" s="485"/>
      <c r="W2" s="485"/>
      <c r="X2" s="485"/>
    </row>
    <row r="3" spans="2:24">
      <c r="R3" s="486"/>
      <c r="S3" s="487"/>
      <c r="T3" s="488"/>
      <c r="U3" s="488"/>
      <c r="V3" s="488"/>
      <c r="W3" s="488"/>
      <c r="X3" s="488"/>
    </row>
    <row r="4" spans="2:24" ht="17.100000000000001" customHeight="1">
      <c r="B4" s="774" t="s">
        <v>528</v>
      </c>
      <c r="C4" s="774"/>
      <c r="D4" s="774"/>
      <c r="E4" s="774"/>
      <c r="F4" s="487" t="s">
        <v>21</v>
      </c>
      <c r="I4" s="489"/>
      <c r="J4" s="1631" t="s">
        <v>22</v>
      </c>
      <c r="K4" s="1632"/>
      <c r="L4" s="560" t="s">
        <v>23</v>
      </c>
      <c r="M4" s="837"/>
      <c r="N4" s="473"/>
      <c r="O4" s="473"/>
      <c r="P4" s="838"/>
      <c r="R4" s="486"/>
      <c r="S4" s="487"/>
      <c r="T4" s="490"/>
      <c r="U4" s="490"/>
      <c r="V4" s="490"/>
      <c r="W4" s="490"/>
      <c r="X4" s="488"/>
    </row>
    <row r="5" spans="2:24" ht="17.100000000000001" customHeight="1">
      <c r="J5" s="1631" t="s">
        <v>405</v>
      </c>
      <c r="K5" s="1632"/>
      <c r="L5" s="560" t="s">
        <v>85</v>
      </c>
      <c r="M5" s="837"/>
      <c r="N5" s="490"/>
      <c r="O5" s="490"/>
      <c r="P5" s="490"/>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836" t="s">
        <v>33</v>
      </c>
      <c r="P7" s="680" t="s">
        <v>34</v>
      </c>
      <c r="Q7" s="40"/>
      <c r="R7" s="40"/>
      <c r="S7" s="475"/>
      <c r="T7" s="475"/>
      <c r="V7" s="488"/>
      <c r="W7" s="488"/>
      <c r="X7" s="488"/>
    </row>
    <row r="8" spans="2:24" ht="17.100000000000001" customHeight="1">
      <c r="J8" s="1399" t="s">
        <v>35</v>
      </c>
      <c r="K8" s="1399"/>
      <c r="L8" s="1392" t="s">
        <v>36</v>
      </c>
      <c r="M8" s="1392"/>
      <c r="N8" s="1392"/>
      <c r="O8" s="562" t="s">
        <v>37</v>
      </c>
      <c r="P8" s="680" t="s">
        <v>887</v>
      </c>
      <c r="S8" s="475"/>
      <c r="T8" s="475"/>
      <c r="V8" s="488"/>
      <c r="W8" s="488"/>
      <c r="X8" s="488"/>
    </row>
    <row r="9" spans="2:24" ht="17.100000000000001" customHeight="1">
      <c r="H9" s="493" t="s">
        <v>39</v>
      </c>
      <c r="I9" s="493"/>
      <c r="S9" s="475"/>
      <c r="T9" s="475"/>
      <c r="V9" s="488"/>
      <c r="W9" s="488"/>
      <c r="X9" s="488"/>
    </row>
    <row r="10" spans="2:24" ht="17.100000000000001" customHeight="1">
      <c r="B10" s="494"/>
      <c r="C10" s="495"/>
      <c r="D10" s="495"/>
      <c r="E10" s="495"/>
      <c r="F10" s="495"/>
      <c r="G10" s="579"/>
      <c r="H10" s="496"/>
      <c r="J10" s="678" t="s">
        <v>42</v>
      </c>
      <c r="K10" s="674"/>
      <c r="L10" s="675" t="s">
        <v>888</v>
      </c>
      <c r="M10" s="675"/>
      <c r="N10" s="495"/>
      <c r="O10" s="495"/>
      <c r="P10" s="496"/>
      <c r="R10" s="486"/>
      <c r="S10" s="475"/>
      <c r="T10" s="475"/>
      <c r="U10" s="475"/>
      <c r="V10" s="488"/>
      <c r="W10" s="488"/>
      <c r="X10" s="488"/>
    </row>
    <row r="11" spans="2:24" ht="17.100000000000001" customHeight="1">
      <c r="B11" s="497"/>
      <c r="C11" s="473" t="s">
        <v>797</v>
      </c>
      <c r="D11" s="473"/>
      <c r="E11" s="475" t="s">
        <v>800</v>
      </c>
      <c r="G11" s="545"/>
      <c r="H11" s="498"/>
      <c r="J11" s="244" t="s">
        <v>799</v>
      </c>
      <c r="K11" s="544"/>
      <c r="L11" s="475" t="s">
        <v>800</v>
      </c>
      <c r="P11" s="498"/>
      <c r="R11" s="486"/>
      <c r="S11" s="475"/>
      <c r="T11" s="475"/>
      <c r="U11" s="475"/>
      <c r="V11" s="488"/>
      <c r="W11" s="488"/>
      <c r="X11" s="488"/>
    </row>
    <row r="12" spans="2:24" ht="17.100000000000001" customHeight="1">
      <c r="B12" s="497"/>
      <c r="C12" s="473" t="s">
        <v>40</v>
      </c>
      <c r="D12" s="545"/>
      <c r="E12" s="475" t="s">
        <v>406</v>
      </c>
      <c r="F12" s="545"/>
      <c r="H12" s="499"/>
      <c r="I12" s="500"/>
      <c r="J12" s="244" t="s">
        <v>45</v>
      </c>
      <c r="K12" s="473"/>
      <c r="L12" s="493" t="s">
        <v>41</v>
      </c>
      <c r="M12" s="493"/>
      <c r="P12" s="498"/>
      <c r="R12" s="486"/>
      <c r="S12" s="475"/>
      <c r="T12" s="475"/>
      <c r="U12" s="475"/>
      <c r="V12" s="488"/>
      <c r="W12" s="488"/>
      <c r="X12" s="488"/>
    </row>
    <row r="13" spans="2:24" ht="17.100000000000001" customHeight="1">
      <c r="B13" s="497"/>
      <c r="C13" s="473" t="s">
        <v>43</v>
      </c>
      <c r="E13" s="475" t="s">
        <v>407</v>
      </c>
      <c r="H13" s="498"/>
      <c r="I13" s="500"/>
      <c r="J13" s="244" t="s">
        <v>48</v>
      </c>
      <c r="K13" s="473"/>
      <c r="L13" s="475" t="s">
        <v>408</v>
      </c>
      <c r="P13" s="501"/>
      <c r="R13" s="486"/>
      <c r="S13" s="487"/>
      <c r="T13" s="488"/>
      <c r="U13" s="488"/>
      <c r="V13" s="488"/>
      <c r="W13" s="488"/>
      <c r="X13" s="488"/>
    </row>
    <row r="14" spans="2:24" ht="17.100000000000001" customHeight="1">
      <c r="B14" s="497"/>
      <c r="C14" s="473" t="s">
        <v>46</v>
      </c>
      <c r="E14" s="475" t="s">
        <v>890</v>
      </c>
      <c r="H14" s="498"/>
      <c r="J14" s="244" t="s">
        <v>52</v>
      </c>
      <c r="K14" s="473"/>
      <c r="L14" s="475" t="s">
        <v>889</v>
      </c>
      <c r="P14" s="501"/>
      <c r="Q14" s="487"/>
      <c r="R14" s="486"/>
      <c r="S14" s="487"/>
      <c r="T14" s="475"/>
      <c r="U14" s="475"/>
      <c r="V14" s="475"/>
      <c r="W14" s="488"/>
      <c r="X14" s="488"/>
    </row>
    <row r="15" spans="2:24" ht="17.100000000000001" customHeight="1">
      <c r="B15" s="497"/>
      <c r="C15" s="473" t="s">
        <v>50</v>
      </c>
      <c r="E15" s="475" t="s">
        <v>891</v>
      </c>
      <c r="H15" s="498"/>
      <c r="J15" s="502" t="s">
        <v>54</v>
      </c>
      <c r="K15" s="489"/>
      <c r="L15" s="475" t="s">
        <v>55</v>
      </c>
      <c r="P15" s="501"/>
      <c r="R15" s="486"/>
      <c r="S15" s="487"/>
      <c r="T15" s="475"/>
      <c r="U15" s="475"/>
      <c r="V15" s="475"/>
      <c r="W15" s="475"/>
      <c r="X15" s="475"/>
    </row>
    <row r="16" spans="2:24" ht="17.100000000000001" customHeight="1">
      <c r="B16" s="250"/>
      <c r="C16" s="531"/>
      <c r="D16" s="533"/>
      <c r="E16" s="533"/>
      <c r="F16" s="533"/>
      <c r="G16" s="533"/>
      <c r="H16" s="580"/>
      <c r="J16" s="581" t="s">
        <v>56</v>
      </c>
      <c r="K16" s="503"/>
      <c r="L16" s="249" t="s">
        <v>409</v>
      </c>
      <c r="M16" s="249"/>
      <c r="N16" s="249"/>
      <c r="O16" s="249"/>
      <c r="P16" s="505"/>
      <c r="R16" s="486"/>
      <c r="S16" s="487"/>
      <c r="T16" s="475"/>
      <c r="U16" s="475"/>
      <c r="V16" s="475"/>
      <c r="W16" s="475"/>
      <c r="X16" s="475"/>
    </row>
    <row r="17" spans="2:24" ht="17.100000000000001" customHeight="1">
      <c r="C17" s="476"/>
      <c r="D17" s="476"/>
      <c r="E17" s="476"/>
      <c r="F17" s="476"/>
      <c r="G17" s="476"/>
      <c r="H17" s="1635"/>
      <c r="I17" s="1635"/>
      <c r="J17" s="1635"/>
      <c r="K17" s="1635"/>
      <c r="L17" s="1635"/>
      <c r="M17" s="1635"/>
      <c r="N17" s="1635"/>
      <c r="P17" s="473"/>
      <c r="R17" s="486"/>
      <c r="S17" s="487"/>
      <c r="T17" s="475"/>
      <c r="U17" s="475"/>
      <c r="V17" s="475"/>
      <c r="W17" s="488"/>
      <c r="X17" s="488"/>
    </row>
    <row r="18" spans="2:24" ht="17.100000000000001" customHeight="1">
      <c r="C18" s="476"/>
      <c r="D18" s="476"/>
      <c r="E18" s="476"/>
      <c r="F18" s="476"/>
      <c r="G18" s="476"/>
      <c r="H18" s="1636"/>
      <c r="I18" s="1636"/>
      <c r="J18" s="1637"/>
      <c r="K18" s="1637"/>
      <c r="L18" s="1637"/>
      <c r="M18" s="1637"/>
      <c r="N18" s="1637"/>
      <c r="O18" s="559"/>
      <c r="P18" s="473"/>
      <c r="R18" s="486"/>
      <c r="S18" s="487"/>
      <c r="T18" s="475"/>
      <c r="U18" s="475"/>
      <c r="V18" s="475"/>
      <c r="W18" s="488"/>
      <c r="X18" s="488"/>
    </row>
    <row r="19" spans="2:24" ht="17.100000000000001" customHeight="1">
      <c r="B19" s="1580" t="s">
        <v>723</v>
      </c>
      <c r="C19" s="1581"/>
      <c r="G19" s="1580" t="s">
        <v>726</v>
      </c>
      <c r="H19" s="1581"/>
      <c r="K19" s="498"/>
      <c r="L19" s="680" t="s">
        <v>59</v>
      </c>
      <c r="M19" s="680" t="s">
        <v>856</v>
      </c>
      <c r="N19" s="816" t="s">
        <v>745</v>
      </c>
      <c r="O19" s="788" t="s">
        <v>61</v>
      </c>
      <c r="P19" s="832" t="s">
        <v>742</v>
      </c>
      <c r="Q19" s="508"/>
      <c r="R19" s="486"/>
      <c r="S19" s="487"/>
      <c r="T19" s="475"/>
      <c r="U19" s="475"/>
      <c r="V19" s="475"/>
      <c r="W19" s="488"/>
      <c r="X19" s="488"/>
    </row>
    <row r="20" spans="2:24" ht="17.100000000000001" customHeight="1">
      <c r="B20" s="494" t="s">
        <v>62</v>
      </c>
      <c r="C20" s="496" t="s">
        <v>63</v>
      </c>
      <c r="E20" s="521"/>
      <c r="F20" s="839"/>
      <c r="G20" s="1633" t="s">
        <v>66</v>
      </c>
      <c r="H20" s="1634"/>
      <c r="K20" s="498"/>
      <c r="L20" s="772" t="s">
        <v>362</v>
      </c>
      <c r="M20" s="772" t="s">
        <v>853</v>
      </c>
      <c r="N20" s="789">
        <v>14770</v>
      </c>
      <c r="O20" s="789">
        <f>N20*0.1</f>
        <v>1477</v>
      </c>
      <c r="P20" s="790"/>
      <c r="R20" s="486"/>
      <c r="S20" s="487"/>
      <c r="X20" s="475"/>
    </row>
    <row r="21" spans="2:24" ht="17.100000000000001" customHeight="1">
      <c r="B21" s="250" t="s">
        <v>64</v>
      </c>
      <c r="C21" s="504" t="s">
        <v>68</v>
      </c>
      <c r="E21" s="892"/>
      <c r="F21" s="892"/>
      <c r="G21" s="497" t="s">
        <v>64</v>
      </c>
      <c r="H21" s="498" t="s">
        <v>70</v>
      </c>
      <c r="K21" s="498"/>
      <c r="L21" s="772" t="s">
        <v>854</v>
      </c>
      <c r="M21" s="772" t="s">
        <v>852</v>
      </c>
      <c r="N21" s="789">
        <v>150</v>
      </c>
      <c r="O21" s="789">
        <f>N21*0.08</f>
        <v>12</v>
      </c>
      <c r="P21" s="814"/>
      <c r="Q21" s="486"/>
      <c r="S21" s="475"/>
      <c r="T21" s="475"/>
      <c r="U21" s="475"/>
      <c r="X21" s="475"/>
    </row>
    <row r="22" spans="2:24" ht="17.100000000000001" customHeight="1">
      <c r="E22" s="892"/>
      <c r="F22" s="892"/>
      <c r="G22" s="497" t="s">
        <v>62</v>
      </c>
      <c r="H22" s="498" t="s">
        <v>72</v>
      </c>
      <c r="K22" s="498"/>
      <c r="L22" s="772"/>
      <c r="M22" s="772"/>
      <c r="N22" s="789">
        <v>0</v>
      </c>
      <c r="O22" s="789">
        <f t="shared" ref="O22:O24" si="0">N22*0.1</f>
        <v>0</v>
      </c>
      <c r="P22" s="814"/>
      <c r="S22" s="807"/>
      <c r="T22" s="475"/>
      <c r="U22" s="475"/>
      <c r="V22" s="475"/>
      <c r="W22" s="488"/>
      <c r="X22" s="488"/>
    </row>
    <row r="23" spans="2:24" ht="19.5" customHeight="1">
      <c r="E23" s="892"/>
      <c r="F23" s="892"/>
      <c r="G23" s="497" t="s">
        <v>62</v>
      </c>
      <c r="H23" s="498" t="s">
        <v>74</v>
      </c>
      <c r="K23" s="498"/>
      <c r="L23" s="772"/>
      <c r="M23" s="772"/>
      <c r="N23" s="789">
        <v>0</v>
      </c>
      <c r="O23" s="789">
        <f t="shared" si="0"/>
        <v>0</v>
      </c>
      <c r="P23" s="814"/>
      <c r="S23" s="807"/>
      <c r="T23" s="475"/>
      <c r="U23" s="475"/>
      <c r="V23" s="475"/>
      <c r="W23" s="488"/>
      <c r="X23" s="488"/>
    </row>
    <row r="24" spans="2:24" ht="17.100000000000001" customHeight="1" thickBot="1">
      <c r="E24" s="892"/>
      <c r="F24" s="892"/>
      <c r="G24" s="250" t="s">
        <v>62</v>
      </c>
      <c r="H24" s="504" t="s">
        <v>76</v>
      </c>
      <c r="K24" s="498"/>
      <c r="L24" s="516"/>
      <c r="M24" s="516"/>
      <c r="N24" s="790">
        <v>0</v>
      </c>
      <c r="O24" s="790">
        <f t="shared" si="0"/>
        <v>0</v>
      </c>
      <c r="P24" s="815"/>
      <c r="S24" s="475"/>
      <c r="T24" s="475"/>
      <c r="U24" s="475"/>
      <c r="V24" s="475"/>
      <c r="W24" s="488"/>
      <c r="X24" s="488"/>
    </row>
    <row r="25" spans="2:24" ht="17.25" customHeight="1" thickTop="1">
      <c r="D25" s="511"/>
      <c r="K25" s="498"/>
      <c r="L25" s="518" t="s">
        <v>77</v>
      </c>
      <c r="M25" s="518"/>
      <c r="N25" s="519">
        <f>SUM(N20:N23)</f>
        <v>14920</v>
      </c>
      <c r="O25" s="519">
        <f>SUM(O20:O24)</f>
        <v>1489</v>
      </c>
      <c r="P25" s="520">
        <f>N25+O25</f>
        <v>16409</v>
      </c>
      <c r="S25" s="475"/>
      <c r="T25" s="475"/>
      <c r="U25" s="475"/>
      <c r="V25" s="475"/>
    </row>
    <row r="26" spans="2:24">
      <c r="C26" s="512"/>
      <c r="D26" s="512"/>
      <c r="L26" s="521" t="s">
        <v>78</v>
      </c>
      <c r="M26" s="521"/>
      <c r="N26" s="521"/>
      <c r="O26" s="521"/>
      <c r="P26" s="521"/>
      <c r="S26" s="475"/>
      <c r="T26" s="475"/>
      <c r="U26" s="475"/>
      <c r="V26" s="475"/>
    </row>
    <row r="31" spans="2:24">
      <c r="P31" s="473"/>
    </row>
  </sheetData>
  <mergeCells count="13">
    <mergeCell ref="G20:H20"/>
    <mergeCell ref="J8:K8"/>
    <mergeCell ref="L8:N8"/>
    <mergeCell ref="H17:N17"/>
    <mergeCell ref="H18:N18"/>
    <mergeCell ref="B19:C19"/>
    <mergeCell ref="G19:H19"/>
    <mergeCell ref="B2:C2"/>
    <mergeCell ref="H2:L2"/>
    <mergeCell ref="J4:K4"/>
    <mergeCell ref="J5:K5"/>
    <mergeCell ref="J7:K7"/>
    <mergeCell ref="L7:N7"/>
  </mergeCells>
  <phoneticPr fontId="1"/>
  <pageMargins left="0.70866141732283472" right="0.70866141732283472" top="1.1417322834645669" bottom="0.74803149606299213" header="0.51181102362204722" footer="0.31496062992125984"/>
  <pageSetup paperSize="9" scale="59" firstPageNumber="43" orientation="landscape" r:id="rId1"/>
  <headerFooter>
    <oddHeader>&amp;R2022年度　情報化評議会(CI-NET)　標準委員会　第3回　資料6
2022年12月02日</oddHeader>
  </headerFooter>
  <rowBreaks count="1" manualBreakCount="1">
    <brk id="32"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FFC000"/>
    <pageSetUpPr fitToPage="1"/>
  </sheetPr>
  <dimension ref="B1:X31"/>
  <sheetViews>
    <sheetView view="pageBreakPreview" zoomScale="85" zoomScaleNormal="100" zoomScaleSheetLayoutView="85" workbookViewId="0">
      <selection activeCell="J34" sqref="J34"/>
    </sheetView>
  </sheetViews>
  <sheetFormatPr defaultColWidth="8.75" defaultRowHeight="18.75"/>
  <cols>
    <col min="1" max="1" width="7.875" style="475" customWidth="1"/>
    <col min="2" max="2" width="3.375" style="475" customWidth="1"/>
    <col min="3" max="3" width="26.1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6.125" style="475" customWidth="1"/>
    <col min="11" max="11" width="5.875" style="475" customWidth="1"/>
    <col min="12" max="13" width="17.875" style="475" customWidth="1"/>
    <col min="14" max="14" width="19.25" style="475" bestFit="1" customWidth="1"/>
    <col min="15" max="15" width="15.125" style="475" bestFit="1" customWidth="1"/>
    <col min="16" max="16" width="21" style="475" bestFit="1"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26.25" thickBot="1">
      <c r="B1" s="480"/>
      <c r="C1" s="481"/>
      <c r="D1" s="481"/>
      <c r="E1" s="481"/>
      <c r="F1" s="481"/>
      <c r="G1" s="481"/>
      <c r="O1" s="483"/>
      <c r="Q1" s="484"/>
      <c r="S1" s="485"/>
      <c r="T1" s="485"/>
      <c r="U1" s="485"/>
      <c r="V1" s="485"/>
      <c r="W1" s="485"/>
      <c r="X1" s="485"/>
    </row>
    <row r="2" spans="2:24" s="482" customFormat="1" ht="25.5" customHeight="1" thickBot="1">
      <c r="B2" s="1582" t="s">
        <v>276</v>
      </c>
      <c r="C2" s="1583"/>
      <c r="D2" s="481"/>
      <c r="E2" s="481"/>
      <c r="F2" s="481"/>
      <c r="G2" s="481"/>
      <c r="H2" s="1584" t="s">
        <v>830</v>
      </c>
      <c r="I2" s="1584"/>
      <c r="J2" s="1584"/>
      <c r="K2" s="1584"/>
      <c r="L2" s="1584"/>
      <c r="M2" s="887"/>
      <c r="S2" s="485"/>
      <c r="T2" s="485"/>
      <c r="U2" s="485"/>
      <c r="V2" s="485"/>
      <c r="W2" s="485"/>
      <c r="X2" s="485"/>
    </row>
    <row r="3" spans="2:24">
      <c r="R3" s="486"/>
      <c r="S3" s="487"/>
      <c r="T3" s="488"/>
      <c r="U3" s="488"/>
      <c r="V3" s="488"/>
      <c r="W3" s="488"/>
      <c r="X3" s="488"/>
    </row>
    <row r="4" spans="2:24" ht="17.100000000000001" customHeight="1">
      <c r="B4" s="774" t="s">
        <v>528</v>
      </c>
      <c r="C4" s="774"/>
      <c r="D4" s="774"/>
      <c r="E4" s="774"/>
      <c r="F4" s="487" t="s">
        <v>21</v>
      </c>
      <c r="I4" s="489"/>
      <c r="J4" s="1631" t="s">
        <v>22</v>
      </c>
      <c r="K4" s="1632"/>
      <c r="L4" s="836" t="s">
        <v>23</v>
      </c>
      <c r="M4" s="244"/>
      <c r="N4" s="473"/>
      <c r="O4" s="473"/>
      <c r="P4" s="838"/>
      <c r="R4" s="486"/>
      <c r="S4" s="487"/>
      <c r="T4" s="490"/>
      <c r="U4" s="490"/>
      <c r="V4" s="490"/>
      <c r="W4" s="490"/>
      <c r="X4" s="488"/>
    </row>
    <row r="5" spans="2:24" ht="17.100000000000001" customHeight="1">
      <c r="J5" s="1631" t="s">
        <v>405</v>
      </c>
      <c r="K5" s="1632"/>
      <c r="L5" s="560" t="s">
        <v>28</v>
      </c>
      <c r="M5" s="837"/>
      <c r="N5" s="490"/>
      <c r="O5" s="490"/>
      <c r="P5" s="490"/>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560" t="s">
        <v>33</v>
      </c>
      <c r="P7" s="680" t="s">
        <v>34</v>
      </c>
      <c r="Q7" s="40"/>
      <c r="R7" s="40"/>
      <c r="S7" s="475"/>
      <c r="T7" s="475"/>
      <c r="V7" s="488"/>
      <c r="W7" s="488"/>
      <c r="X7" s="488"/>
    </row>
    <row r="8" spans="2:24" ht="17.100000000000001" customHeight="1">
      <c r="J8" s="1399" t="s">
        <v>35</v>
      </c>
      <c r="K8" s="1399"/>
      <c r="L8" s="1392" t="s">
        <v>36</v>
      </c>
      <c r="M8" s="1392"/>
      <c r="N8" s="1392"/>
      <c r="O8" s="562" t="s">
        <v>37</v>
      </c>
      <c r="P8" s="680" t="s">
        <v>887</v>
      </c>
      <c r="S8" s="475"/>
      <c r="T8" s="475"/>
      <c r="V8" s="488"/>
      <c r="W8" s="488"/>
      <c r="X8" s="488"/>
    </row>
    <row r="9" spans="2:24" ht="17.100000000000001" customHeight="1">
      <c r="H9" s="493" t="s">
        <v>39</v>
      </c>
      <c r="I9" s="493"/>
      <c r="S9" s="475"/>
      <c r="T9" s="475"/>
      <c r="V9" s="488"/>
      <c r="W9" s="488"/>
      <c r="X9" s="488"/>
    </row>
    <row r="10" spans="2:24" ht="17.100000000000001" customHeight="1">
      <c r="B10" s="494"/>
      <c r="C10" s="495"/>
      <c r="D10" s="495"/>
      <c r="E10" s="495"/>
      <c r="F10" s="495"/>
      <c r="G10" s="579"/>
      <c r="H10" s="496"/>
      <c r="J10" s="678" t="s">
        <v>42</v>
      </c>
      <c r="K10" s="674"/>
      <c r="L10" s="675" t="s">
        <v>888</v>
      </c>
      <c r="M10" s="675"/>
      <c r="N10" s="495"/>
      <c r="O10" s="495"/>
      <c r="P10" s="496"/>
      <c r="R10" s="486"/>
      <c r="S10" s="475"/>
      <c r="T10" s="475"/>
      <c r="U10" s="475"/>
      <c r="V10" s="488"/>
      <c r="W10" s="488"/>
      <c r="X10" s="488"/>
    </row>
    <row r="11" spans="2:24" ht="17.100000000000001" customHeight="1">
      <c r="B11" s="497"/>
      <c r="C11" s="473" t="s">
        <v>797</v>
      </c>
      <c r="D11" s="473"/>
      <c r="E11" s="475" t="s">
        <v>800</v>
      </c>
      <c r="G11" s="545"/>
      <c r="H11" s="498"/>
      <c r="J11" s="244" t="s">
        <v>799</v>
      </c>
      <c r="K11" s="544"/>
      <c r="L11" s="475" t="s">
        <v>800</v>
      </c>
      <c r="P11" s="498"/>
      <c r="R11" s="486"/>
      <c r="S11" s="475"/>
      <c r="T11" s="475"/>
      <c r="U11" s="475"/>
      <c r="V11" s="488"/>
      <c r="W11" s="488"/>
      <c r="X11" s="488"/>
    </row>
    <row r="12" spans="2:24" ht="17.100000000000001" customHeight="1">
      <c r="B12" s="497"/>
      <c r="C12" s="473" t="s">
        <v>40</v>
      </c>
      <c r="D12" s="545"/>
      <c r="E12" s="475" t="s">
        <v>406</v>
      </c>
      <c r="F12" s="545"/>
      <c r="H12" s="499"/>
      <c r="I12" s="500"/>
      <c r="J12" s="244" t="s">
        <v>45</v>
      </c>
      <c r="K12" s="473"/>
      <c r="L12" s="493" t="s">
        <v>41</v>
      </c>
      <c r="M12" s="493"/>
      <c r="P12" s="498"/>
      <c r="R12" s="486"/>
      <c r="S12" s="475"/>
      <c r="T12" s="475"/>
      <c r="U12" s="475"/>
      <c r="V12" s="488"/>
      <c r="W12" s="488"/>
      <c r="X12" s="488"/>
    </row>
    <row r="13" spans="2:24" ht="17.100000000000001" customHeight="1">
      <c r="B13" s="497"/>
      <c r="C13" s="473" t="s">
        <v>43</v>
      </c>
      <c r="E13" s="475" t="s">
        <v>407</v>
      </c>
      <c r="H13" s="498"/>
      <c r="I13" s="500"/>
      <c r="J13" s="244" t="s">
        <v>48</v>
      </c>
      <c r="K13" s="473"/>
      <c r="L13" s="475" t="s">
        <v>408</v>
      </c>
      <c r="P13" s="501"/>
      <c r="R13" s="486"/>
      <c r="S13" s="487"/>
      <c r="T13" s="488"/>
      <c r="U13" s="488"/>
      <c r="V13" s="488"/>
      <c r="W13" s="488"/>
      <c r="X13" s="488"/>
    </row>
    <row r="14" spans="2:24" ht="17.100000000000001" customHeight="1">
      <c r="B14" s="497"/>
      <c r="C14" s="473" t="s">
        <v>46</v>
      </c>
      <c r="E14" s="475" t="s">
        <v>890</v>
      </c>
      <c r="H14" s="498"/>
      <c r="J14" s="244" t="s">
        <v>52</v>
      </c>
      <c r="K14" s="473"/>
      <c r="L14" s="475" t="s">
        <v>889</v>
      </c>
      <c r="P14" s="501"/>
      <c r="Q14" s="487"/>
      <c r="R14" s="486"/>
      <c r="S14" s="487"/>
      <c r="T14" s="475"/>
      <c r="U14" s="475"/>
      <c r="V14" s="475"/>
      <c r="W14" s="488"/>
      <c r="X14" s="488"/>
    </row>
    <row r="15" spans="2:24" ht="17.100000000000001" customHeight="1">
      <c r="B15" s="497"/>
      <c r="C15" s="473" t="s">
        <v>50</v>
      </c>
      <c r="E15" s="475" t="s">
        <v>891</v>
      </c>
      <c r="H15" s="498"/>
      <c r="J15" s="502" t="s">
        <v>54</v>
      </c>
      <c r="K15" s="489"/>
      <c r="L15" s="475" t="s">
        <v>55</v>
      </c>
      <c r="P15" s="501"/>
      <c r="R15" s="486"/>
      <c r="S15" s="487"/>
      <c r="T15" s="475"/>
      <c r="U15" s="475"/>
      <c r="V15" s="475"/>
      <c r="W15" s="475"/>
      <c r="X15" s="475"/>
    </row>
    <row r="16" spans="2:24" ht="17.100000000000001" customHeight="1">
      <c r="B16" s="250"/>
      <c r="C16" s="531"/>
      <c r="D16" s="533"/>
      <c r="E16" s="533"/>
      <c r="F16" s="533"/>
      <c r="G16" s="533"/>
      <c r="H16" s="580"/>
      <c r="J16" s="581" t="s">
        <v>56</v>
      </c>
      <c r="K16" s="503"/>
      <c r="L16" s="249" t="s">
        <v>409</v>
      </c>
      <c r="M16" s="249"/>
      <c r="N16" s="249"/>
      <c r="O16" s="249"/>
      <c r="P16" s="505"/>
      <c r="R16" s="486"/>
      <c r="S16" s="487"/>
      <c r="T16" s="475"/>
      <c r="U16" s="475"/>
      <c r="V16" s="475"/>
      <c r="W16" s="475"/>
      <c r="X16" s="475"/>
    </row>
    <row r="17" spans="2:24" ht="17.100000000000001" customHeight="1">
      <c r="C17" s="476"/>
      <c r="D17" s="476"/>
      <c r="E17" s="476"/>
      <c r="F17" s="476"/>
      <c r="G17" s="476"/>
      <c r="H17" s="1635"/>
      <c r="I17" s="1635"/>
      <c r="J17" s="1635"/>
      <c r="K17" s="1635"/>
      <c r="L17" s="1635"/>
      <c r="M17" s="1635"/>
      <c r="N17" s="1635"/>
      <c r="P17" s="473"/>
      <c r="R17" s="486"/>
      <c r="S17" s="487"/>
      <c r="T17" s="475"/>
      <c r="U17" s="475"/>
      <c r="V17" s="475"/>
      <c r="W17" s="488"/>
      <c r="X17" s="488"/>
    </row>
    <row r="18" spans="2:24" ht="17.100000000000001" customHeight="1">
      <c r="C18" s="476"/>
      <c r="D18" s="476"/>
      <c r="E18" s="476"/>
      <c r="F18" s="476"/>
      <c r="G18" s="476"/>
      <c r="H18" s="1636"/>
      <c r="I18" s="1636"/>
      <c r="J18" s="1637"/>
      <c r="K18" s="1637"/>
      <c r="L18" s="1637"/>
      <c r="M18" s="1637"/>
      <c r="N18" s="1637"/>
      <c r="O18" s="559"/>
      <c r="P18" s="473"/>
      <c r="R18" s="486"/>
      <c r="S18" s="487"/>
      <c r="T18" s="475"/>
      <c r="U18" s="475"/>
      <c r="V18" s="475"/>
      <c r="W18" s="488"/>
      <c r="X18" s="488"/>
    </row>
    <row r="19" spans="2:24" ht="17.100000000000001" customHeight="1">
      <c r="B19" s="1580" t="s">
        <v>723</v>
      </c>
      <c r="C19" s="1581"/>
      <c r="F19" s="498"/>
      <c r="G19" s="1638" t="s">
        <v>726</v>
      </c>
      <c r="H19" s="1639"/>
      <c r="K19" s="498"/>
      <c r="L19" s="680" t="s">
        <v>59</v>
      </c>
      <c r="M19" s="680" t="s">
        <v>859</v>
      </c>
      <c r="N19" s="816" t="s">
        <v>753</v>
      </c>
      <c r="O19" s="788" t="s">
        <v>744</v>
      </c>
      <c r="P19" s="832" t="s">
        <v>742</v>
      </c>
      <c r="Q19" s="508"/>
      <c r="R19" s="486"/>
      <c r="S19" s="487"/>
      <c r="T19" s="475"/>
      <c r="U19" s="475"/>
      <c r="V19" s="475"/>
      <c r="W19" s="488"/>
      <c r="X19" s="488"/>
    </row>
    <row r="20" spans="2:24" ht="17.100000000000001" customHeight="1">
      <c r="B20" s="494" t="s">
        <v>64</v>
      </c>
      <c r="C20" s="496" t="s">
        <v>63</v>
      </c>
      <c r="E20" s="521"/>
      <c r="F20" s="840"/>
      <c r="G20" s="1640" t="s">
        <v>66</v>
      </c>
      <c r="H20" s="1634"/>
      <c r="K20" s="498"/>
      <c r="L20" s="772" t="s">
        <v>362</v>
      </c>
      <c r="M20" s="772" t="s">
        <v>853</v>
      </c>
      <c r="N20" s="789">
        <v>16247</v>
      </c>
      <c r="O20" s="789">
        <f>N20/110*10</f>
        <v>1477</v>
      </c>
      <c r="P20" s="790"/>
      <c r="R20" s="486"/>
      <c r="S20" s="487"/>
      <c r="X20" s="475"/>
    </row>
    <row r="21" spans="2:24" ht="17.100000000000001" customHeight="1">
      <c r="B21" s="250" t="s">
        <v>62</v>
      </c>
      <c r="C21" s="504" t="s">
        <v>68</v>
      </c>
      <c r="E21" s="892"/>
      <c r="F21" s="891"/>
      <c r="G21" s="475" t="s">
        <v>64</v>
      </c>
      <c r="H21" s="498" t="s">
        <v>70</v>
      </c>
      <c r="K21" s="498"/>
      <c r="L21" s="772" t="s">
        <v>854</v>
      </c>
      <c r="M21" s="772" t="s">
        <v>852</v>
      </c>
      <c r="N21" s="789">
        <v>162</v>
      </c>
      <c r="O21" s="789">
        <f>N21/108*8</f>
        <v>12</v>
      </c>
      <c r="P21" s="814"/>
      <c r="Q21" s="486"/>
      <c r="S21" s="475"/>
      <c r="T21" s="475"/>
      <c r="U21" s="475"/>
      <c r="X21" s="475"/>
    </row>
    <row r="22" spans="2:24" ht="17.100000000000001" customHeight="1">
      <c r="E22" s="892"/>
      <c r="F22" s="891"/>
      <c r="G22" s="475" t="s">
        <v>62</v>
      </c>
      <c r="H22" s="498" t="s">
        <v>72</v>
      </c>
      <c r="K22" s="498"/>
      <c r="L22" s="772"/>
      <c r="M22" s="772"/>
      <c r="N22" s="789">
        <v>0</v>
      </c>
      <c r="O22" s="789">
        <v>0</v>
      </c>
      <c r="P22" s="814"/>
      <c r="S22" s="807"/>
      <c r="T22" s="475"/>
      <c r="U22" s="475"/>
      <c r="V22" s="475"/>
      <c r="W22" s="488"/>
      <c r="X22" s="488"/>
    </row>
    <row r="23" spans="2:24" ht="19.5" customHeight="1">
      <c r="E23" s="892"/>
      <c r="F23" s="891"/>
      <c r="G23" s="475" t="s">
        <v>62</v>
      </c>
      <c r="H23" s="498" t="s">
        <v>74</v>
      </c>
      <c r="K23" s="498"/>
      <c r="L23" s="772"/>
      <c r="M23" s="772"/>
      <c r="N23" s="789">
        <v>0</v>
      </c>
      <c r="O23" s="789">
        <v>0</v>
      </c>
      <c r="P23" s="814"/>
      <c r="S23" s="807"/>
      <c r="T23" s="475"/>
      <c r="U23" s="475"/>
      <c r="V23" s="475"/>
      <c r="W23" s="488"/>
      <c r="X23" s="488"/>
    </row>
    <row r="24" spans="2:24" ht="17.100000000000001" customHeight="1" thickBot="1">
      <c r="E24" s="892"/>
      <c r="F24" s="891"/>
      <c r="G24" s="249" t="s">
        <v>62</v>
      </c>
      <c r="H24" s="504" t="s">
        <v>76</v>
      </c>
      <c r="K24" s="498"/>
      <c r="L24" s="516"/>
      <c r="M24" s="516"/>
      <c r="N24" s="790">
        <v>0</v>
      </c>
      <c r="O24" s="790">
        <v>0</v>
      </c>
      <c r="P24" s="815"/>
      <c r="S24" s="475"/>
      <c r="T24" s="475"/>
      <c r="U24" s="475"/>
      <c r="V24" s="475"/>
      <c r="W24" s="488"/>
      <c r="X24" s="488"/>
    </row>
    <row r="25" spans="2:24" ht="17.25" customHeight="1" thickTop="1">
      <c r="D25" s="511"/>
      <c r="K25" s="498"/>
      <c r="L25" s="518" t="s">
        <v>77</v>
      </c>
      <c r="M25" s="518"/>
      <c r="N25" s="519">
        <f>SUM(N20:N24)</f>
        <v>16409</v>
      </c>
      <c r="O25" s="519">
        <f>SUM(O20:O24)</f>
        <v>1489</v>
      </c>
      <c r="P25" s="520">
        <f>N25</f>
        <v>16409</v>
      </c>
      <c r="S25" s="475"/>
      <c r="T25" s="475"/>
      <c r="U25" s="475"/>
      <c r="V25" s="475"/>
    </row>
    <row r="26" spans="2:24">
      <c r="C26" s="512"/>
      <c r="D26" s="512"/>
      <c r="L26" s="521" t="s">
        <v>78</v>
      </c>
      <c r="M26" s="521"/>
      <c r="N26" s="521"/>
      <c r="O26" s="521"/>
      <c r="P26" s="521"/>
      <c r="S26" s="475"/>
      <c r="T26" s="475"/>
      <c r="U26" s="475"/>
      <c r="V26" s="475"/>
    </row>
    <row r="31" spans="2:24">
      <c r="P31" s="473"/>
    </row>
  </sheetData>
  <mergeCells count="13">
    <mergeCell ref="G20:H20"/>
    <mergeCell ref="J8:K8"/>
    <mergeCell ref="L8:N8"/>
    <mergeCell ref="H17:N17"/>
    <mergeCell ref="H18:N18"/>
    <mergeCell ref="B19:C19"/>
    <mergeCell ref="G19:H19"/>
    <mergeCell ref="B2:C2"/>
    <mergeCell ref="H2:L2"/>
    <mergeCell ref="J4:K4"/>
    <mergeCell ref="J5:K5"/>
    <mergeCell ref="J7:K7"/>
    <mergeCell ref="L7:N7"/>
  </mergeCells>
  <phoneticPr fontId="1"/>
  <pageMargins left="0.70866141732283472" right="0.70866141732283472" top="1.1417322834645669" bottom="0.74803149606299213" header="0.51181102362204722" footer="0.31496062992125984"/>
  <pageSetup paperSize="9" scale="59" firstPageNumber="43" orientation="landscape" r:id="rId1"/>
  <headerFooter>
    <oddHeader>&amp;R2022年度　情報化評議会(CI-NET)　標準委員会　第3回　資料6
2022年12月02日</oddHeader>
  </headerFooter>
  <rowBreaks count="1" manualBreakCount="1">
    <brk id="32" max="1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FFC000"/>
    <pageSetUpPr fitToPage="1"/>
  </sheetPr>
  <dimension ref="A1:AA40"/>
  <sheetViews>
    <sheetView view="pageBreakPreview" topLeftCell="B1" zoomScale="55" zoomScaleNormal="100" zoomScaleSheetLayoutView="55" workbookViewId="0">
      <selection activeCell="J34" sqref="J34"/>
    </sheetView>
  </sheetViews>
  <sheetFormatPr defaultColWidth="9" defaultRowHeight="23.25" customHeight="1"/>
  <cols>
    <col min="1" max="1" width="7.625" style="276" hidden="1" customWidth="1"/>
    <col min="2" max="2" width="10.625" style="276" customWidth="1"/>
    <col min="3" max="3" width="4.125" style="427" customWidth="1"/>
    <col min="4" max="4" width="14.625" style="435" customWidth="1"/>
    <col min="5" max="5" width="41.625" style="276" customWidth="1"/>
    <col min="6" max="6" width="33.75" style="276" customWidth="1"/>
    <col min="7" max="7" width="17.625" style="276" customWidth="1"/>
    <col min="8" max="8" width="10.625" style="276" customWidth="1"/>
    <col min="9" max="9" width="12.125" style="254" customWidth="1"/>
    <col min="10" max="10" width="3.125" style="276" customWidth="1"/>
    <col min="11" max="11" width="16.875" style="254" customWidth="1"/>
    <col min="12" max="12" width="16" style="276" bestFit="1" customWidth="1"/>
    <col min="13" max="13" width="16" style="427" bestFit="1" customWidth="1"/>
    <col min="14" max="14" width="14.875" style="427" customWidth="1"/>
    <col min="15" max="15" width="11.5" style="276" customWidth="1"/>
    <col min="16" max="16" width="9.75" style="276" customWidth="1"/>
    <col min="17" max="17" width="3.75" style="276" customWidth="1"/>
    <col min="18" max="18" width="10.125" style="427" customWidth="1"/>
    <col min="19" max="19" width="2" style="276" customWidth="1"/>
    <col min="20" max="20" width="2.75" style="276" customWidth="1"/>
    <col min="21" max="24" width="9" style="276"/>
    <col min="25" max="25" width="26.375" style="276" customWidth="1"/>
    <col min="26" max="27" width="15.375" style="276" customWidth="1"/>
    <col min="28" max="16384" width="9" style="276"/>
  </cols>
  <sheetData>
    <row r="1" spans="1:27" ht="4.5" customHeight="1">
      <c r="A1" s="424"/>
      <c r="B1" s="424"/>
      <c r="C1" s="424"/>
      <c r="D1" s="424"/>
      <c r="E1" s="424"/>
      <c r="F1" s="424"/>
      <c r="G1" s="424"/>
      <c r="H1" s="424"/>
      <c r="I1" s="424"/>
      <c r="J1" s="424"/>
      <c r="K1" s="424"/>
      <c r="L1" s="424"/>
      <c r="M1" s="424"/>
      <c r="N1" s="424"/>
      <c r="O1" s="424"/>
      <c r="P1" s="424"/>
      <c r="Q1" s="424"/>
      <c r="R1" s="424"/>
      <c r="S1" s="424"/>
      <c r="T1" s="424"/>
    </row>
    <row r="2" spans="1:27" ht="5.0999999999999996" customHeight="1">
      <c r="A2" s="424"/>
      <c r="B2" s="424"/>
      <c r="C2" s="424"/>
      <c r="D2" s="424"/>
      <c r="E2" s="424"/>
      <c r="F2" s="424"/>
      <c r="G2" s="424"/>
      <c r="H2" s="424"/>
      <c r="I2" s="424"/>
      <c r="J2" s="424"/>
      <c r="K2" s="424"/>
      <c r="L2" s="424"/>
      <c r="M2" s="424"/>
      <c r="N2" s="424"/>
      <c r="O2" s="424"/>
      <c r="P2" s="424"/>
      <c r="Q2" s="424"/>
      <c r="R2" s="424"/>
      <c r="S2" s="424"/>
      <c r="T2" s="424"/>
    </row>
    <row r="3" spans="1:27" ht="23.1" customHeight="1">
      <c r="A3" s="424"/>
      <c r="B3" s="424"/>
      <c r="C3" s="424"/>
      <c r="D3" s="424"/>
      <c r="E3" s="424"/>
      <c r="F3" s="424"/>
      <c r="G3" s="424"/>
      <c r="H3" s="424"/>
      <c r="I3" s="424"/>
      <c r="J3" s="424"/>
      <c r="K3" s="424"/>
      <c r="L3" s="424"/>
      <c r="M3" s="424"/>
      <c r="N3" s="424"/>
      <c r="O3" s="424"/>
      <c r="P3" s="424"/>
      <c r="Q3" s="424"/>
      <c r="R3" s="424"/>
      <c r="S3" s="424"/>
      <c r="T3" s="424"/>
    </row>
    <row r="4" spans="1:27" s="425" customFormat="1" ht="23.25" customHeight="1" thickBot="1">
      <c r="A4" s="424"/>
      <c r="B4" s="424"/>
      <c r="C4" s="424"/>
      <c r="D4" s="424"/>
      <c r="E4" s="424"/>
      <c r="F4" s="424"/>
      <c r="G4" s="424"/>
      <c r="H4" s="424"/>
      <c r="I4" s="424"/>
      <c r="J4" s="424"/>
      <c r="K4" s="424"/>
      <c r="L4" s="424"/>
      <c r="M4" s="424"/>
      <c r="N4" s="424"/>
      <c r="O4" s="424"/>
      <c r="P4" s="424"/>
      <c r="Q4" s="424"/>
      <c r="R4" s="424"/>
      <c r="S4" s="424"/>
      <c r="T4" s="424"/>
    </row>
    <row r="5" spans="1:27" ht="23.25" customHeight="1" thickBot="1">
      <c r="A5" s="424"/>
      <c r="B5" s="424"/>
      <c r="C5" s="1647" t="s">
        <v>410</v>
      </c>
      <c r="D5" s="1648"/>
      <c r="E5" s="1648"/>
      <c r="F5" s="1649"/>
      <c r="G5" s="424"/>
      <c r="H5" s="424"/>
      <c r="I5" s="424"/>
      <c r="J5" s="424"/>
      <c r="K5" s="424"/>
      <c r="L5" s="424"/>
      <c r="M5" s="424"/>
      <c r="N5" s="424"/>
      <c r="O5" s="424"/>
      <c r="P5" s="424"/>
      <c r="Q5" s="424"/>
      <c r="R5" s="424"/>
      <c r="S5" s="424"/>
      <c r="T5" s="424"/>
    </row>
    <row r="6" spans="1:27" ht="23.25" customHeight="1">
      <c r="B6" s="426"/>
      <c r="C6" s="276"/>
      <c r="D6" s="427"/>
      <c r="E6" s="428"/>
      <c r="F6" s="426"/>
      <c r="G6" s="426"/>
      <c r="H6" s="426"/>
      <c r="I6" s="426"/>
      <c r="J6" s="254"/>
      <c r="K6" s="429"/>
      <c r="L6" s="430"/>
      <c r="M6" s="426"/>
      <c r="Q6" s="429"/>
      <c r="R6" s="254"/>
    </row>
    <row r="7" spans="1:27" ht="23.25" customHeight="1">
      <c r="B7" s="426"/>
      <c r="C7" s="907" t="s">
        <v>527</v>
      </c>
      <c r="D7" s="935"/>
      <c r="E7" s="929"/>
      <c r="F7" s="641" t="s">
        <v>96</v>
      </c>
      <c r="G7" s="930" t="s">
        <v>920</v>
      </c>
      <c r="H7" s="268" t="s">
        <v>225</v>
      </c>
      <c r="I7" s="641" t="s">
        <v>405</v>
      </c>
      <c r="J7" s="931"/>
      <c r="K7" s="930"/>
      <c r="L7" s="932" t="s">
        <v>23</v>
      </c>
      <c r="M7" s="268">
        <v>99999999</v>
      </c>
      <c r="Q7" s="429"/>
      <c r="R7" s="276"/>
    </row>
    <row r="8" spans="1:27" ht="23.25" customHeight="1">
      <c r="B8" s="426"/>
      <c r="C8" s="907" t="s">
        <v>756</v>
      </c>
      <c r="D8" s="936"/>
      <c r="E8" s="929"/>
      <c r="F8" s="641"/>
      <c r="G8" s="930"/>
      <c r="H8" s="932" t="s">
        <v>801</v>
      </c>
      <c r="I8" s="268" t="s">
        <v>795</v>
      </c>
      <c r="J8" s="931"/>
      <c r="K8" s="930"/>
      <c r="L8" s="933" t="s">
        <v>860</v>
      </c>
      <c r="M8" s="934">
        <v>44540</v>
      </c>
      <c r="Q8" s="429"/>
      <c r="R8" s="433"/>
    </row>
    <row r="9" spans="1:27" ht="23.25" customHeight="1">
      <c r="C9" s="431"/>
      <c r="D9" s="432"/>
      <c r="J9" s="429"/>
      <c r="K9" s="430"/>
      <c r="N9" s="276"/>
      <c r="Q9" s="429"/>
      <c r="R9" s="254"/>
      <c r="T9" s="433"/>
    </row>
    <row r="10" spans="1:27" ht="33" customHeight="1">
      <c r="C10" s="434"/>
      <c r="E10" s="279"/>
      <c r="F10" s="279"/>
      <c r="G10" s="472" t="s">
        <v>828</v>
      </c>
      <c r="H10" s="279"/>
      <c r="I10" s="278"/>
      <c r="L10" s="279"/>
      <c r="O10" s="427"/>
      <c r="P10" s="427"/>
      <c r="Q10" s="436"/>
    </row>
    <row r="11" spans="1:27" ht="23.25" customHeight="1">
      <c r="C11" s="1645" t="s">
        <v>345</v>
      </c>
      <c r="D11" s="437" t="s">
        <v>709</v>
      </c>
      <c r="E11" s="1423" t="s">
        <v>234</v>
      </c>
      <c r="F11" s="1423" t="s">
        <v>419</v>
      </c>
      <c r="G11" s="1423" t="s">
        <v>420</v>
      </c>
      <c r="H11" s="1423" t="s">
        <v>421</v>
      </c>
      <c r="I11" s="1641" t="s">
        <v>422</v>
      </c>
      <c r="J11" s="1642"/>
      <c r="K11" s="1650" t="s">
        <v>423</v>
      </c>
      <c r="L11" s="1652" t="s">
        <v>990</v>
      </c>
      <c r="M11" s="1654" t="s">
        <v>425</v>
      </c>
      <c r="N11" s="570" t="s">
        <v>417</v>
      </c>
      <c r="O11" s="573" t="s">
        <v>426</v>
      </c>
      <c r="P11" s="1641" t="s">
        <v>427</v>
      </c>
      <c r="Q11" s="1642"/>
      <c r="R11" s="1641" t="s">
        <v>428</v>
      </c>
      <c r="S11" s="1642"/>
    </row>
    <row r="12" spans="1:27" ht="23.25" customHeight="1">
      <c r="C12" s="1646"/>
      <c r="D12" s="283" t="s">
        <v>710</v>
      </c>
      <c r="E12" s="1424"/>
      <c r="F12" s="1424"/>
      <c r="G12" s="1424"/>
      <c r="H12" s="1424"/>
      <c r="I12" s="1643"/>
      <c r="J12" s="1644"/>
      <c r="K12" s="1651"/>
      <c r="L12" s="1653"/>
      <c r="M12" s="1655"/>
      <c r="N12" s="563" t="s">
        <v>429</v>
      </c>
      <c r="O12" s="574" t="s">
        <v>431</v>
      </c>
      <c r="P12" s="1643" t="s">
        <v>432</v>
      </c>
      <c r="Q12" s="1644"/>
      <c r="R12" s="1643"/>
      <c r="S12" s="1644"/>
    </row>
    <row r="13" spans="1:27" ht="23.25" customHeight="1">
      <c r="A13" s="276">
        <f>ROW()/2-3</f>
        <v>3.5</v>
      </c>
      <c r="C13" s="571">
        <v>1</v>
      </c>
      <c r="D13" s="285">
        <v>44526</v>
      </c>
      <c r="E13" s="289" t="s">
        <v>893</v>
      </c>
      <c r="F13" s="289"/>
      <c r="G13" s="289"/>
      <c r="H13" s="289"/>
      <c r="I13" s="288"/>
      <c r="J13" s="964" t="s">
        <v>39</v>
      </c>
      <c r="K13" s="968" t="s">
        <v>39</v>
      </c>
      <c r="L13" s="956" t="s">
        <v>436</v>
      </c>
      <c r="M13" s="287"/>
      <c r="N13" s="440"/>
      <c r="O13" s="610"/>
      <c r="P13" s="870"/>
      <c r="Q13" s="871"/>
      <c r="R13" s="441"/>
      <c r="S13" s="871" t="s">
        <v>39</v>
      </c>
      <c r="T13" s="276" t="str">
        <f ca="1">IF(ISBLANK(INDIRECT($A$1&amp;"!B"&amp;($A13+$A$2))),"",IFERROR(TEXT(INDIRECT($A$1&amp;"!"&amp;T$1&amp;($A13+$A$2)),"@"),""))</f>
        <v/>
      </c>
      <c r="U13" s="448"/>
      <c r="Z13" s="448"/>
      <c r="AA13" s="448"/>
    </row>
    <row r="14" spans="1:27" ht="23.25" customHeight="1">
      <c r="A14" s="276">
        <f>A13</f>
        <v>3.5</v>
      </c>
      <c r="C14" s="297"/>
      <c r="D14" s="300">
        <v>531386</v>
      </c>
      <c r="E14" s="303"/>
      <c r="F14" s="303"/>
      <c r="G14" s="303">
        <v>1</v>
      </c>
      <c r="H14" s="449"/>
      <c r="I14" s="302">
        <v>750</v>
      </c>
      <c r="J14" s="965" t="s">
        <v>39</v>
      </c>
      <c r="K14" s="301">
        <f>G14*I14</f>
        <v>750</v>
      </c>
      <c r="L14" s="957">
        <v>0.1</v>
      </c>
      <c r="M14" s="300"/>
      <c r="N14" s="300"/>
      <c r="O14" s="468"/>
      <c r="P14" s="452"/>
      <c r="Q14" s="453"/>
      <c r="R14" s="463"/>
      <c r="S14" s="470" t="s">
        <v>39</v>
      </c>
      <c r="T14" s="276" t="str">
        <f ca="1">IF(ISBLANK(INDIRECT($A$1&amp;"!B"&amp;($A14+$A$2))),"",IFERROR(TEXT(INDIRECT($A$1&amp;"!"&amp;T$2&amp;($A14+$A$2)),"@"),""))</f>
        <v/>
      </c>
      <c r="U14" s="448"/>
      <c r="Z14" s="456"/>
      <c r="AA14" s="456"/>
    </row>
    <row r="15" spans="1:27" ht="23.25" customHeight="1">
      <c r="A15" s="276">
        <f>ROW()/2-3</f>
        <v>4.5</v>
      </c>
      <c r="C15" s="571">
        <v>2</v>
      </c>
      <c r="D15" s="285">
        <v>44526</v>
      </c>
      <c r="E15" s="289" t="s">
        <v>894</v>
      </c>
      <c r="F15" s="289"/>
      <c r="G15" s="289"/>
      <c r="H15" s="457"/>
      <c r="I15" s="966"/>
      <c r="J15" s="967" t="s">
        <v>39</v>
      </c>
      <c r="K15" s="968"/>
      <c r="L15" s="956" t="s">
        <v>436</v>
      </c>
      <c r="M15" s="287"/>
      <c r="N15" s="440"/>
      <c r="O15" s="872"/>
      <c r="P15" s="873"/>
      <c r="Q15" s="875"/>
      <c r="R15" s="469"/>
      <c r="S15" s="875" t="s">
        <v>39</v>
      </c>
      <c r="U15" s="448"/>
      <c r="Z15" s="456"/>
      <c r="AA15" s="456"/>
    </row>
    <row r="16" spans="1:27" ht="23.25" customHeight="1">
      <c r="A16" s="276">
        <f>A15</f>
        <v>4.5</v>
      </c>
      <c r="C16" s="297"/>
      <c r="D16" s="300">
        <v>531765</v>
      </c>
      <c r="E16" s="303"/>
      <c r="F16" s="303"/>
      <c r="G16" s="303">
        <v>1</v>
      </c>
      <c r="H16" s="449"/>
      <c r="I16" s="302">
        <v>1350</v>
      </c>
      <c r="J16" s="965" t="s">
        <v>39</v>
      </c>
      <c r="K16" s="301">
        <f t="shared" ref="K16:K32" si="0">G16*I16</f>
        <v>1350</v>
      </c>
      <c r="L16" s="957">
        <v>0.1</v>
      </c>
      <c r="M16" s="300"/>
      <c r="N16" s="300"/>
      <c r="O16" s="468"/>
      <c r="P16" s="452"/>
      <c r="Q16" s="453"/>
      <c r="R16" s="463"/>
      <c r="S16" s="470" t="s">
        <v>39</v>
      </c>
      <c r="U16" s="448"/>
      <c r="Z16" s="456"/>
      <c r="AA16" s="456"/>
    </row>
    <row r="17" spans="1:27" ht="23.25" customHeight="1">
      <c r="A17" s="276">
        <f>ROW()/2-3</f>
        <v>5.5</v>
      </c>
      <c r="C17" s="571">
        <v>3</v>
      </c>
      <c r="D17" s="285">
        <v>44527</v>
      </c>
      <c r="E17" s="289" t="s">
        <v>895</v>
      </c>
      <c r="F17" s="289"/>
      <c r="G17" s="289"/>
      <c r="H17" s="457"/>
      <c r="I17" s="966"/>
      <c r="J17" s="967" t="s">
        <v>39</v>
      </c>
      <c r="K17" s="968"/>
      <c r="L17" s="956" t="s">
        <v>436</v>
      </c>
      <c r="M17" s="287"/>
      <c r="N17" s="440"/>
      <c r="O17" s="872"/>
      <c r="P17" s="873"/>
      <c r="Q17" s="875"/>
      <c r="R17" s="469"/>
      <c r="S17" s="875" t="s">
        <v>39</v>
      </c>
      <c r="U17" s="448"/>
      <c r="Z17" s="456"/>
      <c r="AA17" s="456"/>
    </row>
    <row r="18" spans="1:27" ht="23.25" customHeight="1">
      <c r="A18" s="276">
        <f>A17</f>
        <v>5.5</v>
      </c>
      <c r="C18" s="297"/>
      <c r="D18" s="300">
        <v>10016020</v>
      </c>
      <c r="E18" s="303"/>
      <c r="F18" s="303"/>
      <c r="G18" s="303">
        <v>2</v>
      </c>
      <c r="H18" s="449"/>
      <c r="I18" s="302">
        <v>1200</v>
      </c>
      <c r="J18" s="965" t="s">
        <v>39</v>
      </c>
      <c r="K18" s="301">
        <f t="shared" si="0"/>
        <v>2400</v>
      </c>
      <c r="L18" s="957">
        <v>0.1</v>
      </c>
      <c r="M18" s="300"/>
      <c r="N18" s="300"/>
      <c r="O18" s="468"/>
      <c r="P18" s="452"/>
      <c r="Q18" s="453"/>
      <c r="R18" s="463"/>
      <c r="S18" s="470" t="s">
        <v>39</v>
      </c>
      <c r="U18" s="448"/>
      <c r="Z18" s="456"/>
      <c r="AA18" s="456"/>
    </row>
    <row r="19" spans="1:27" ht="23.25" customHeight="1">
      <c r="A19" s="276">
        <f>ROW()/2-3</f>
        <v>6.5</v>
      </c>
      <c r="C19" s="571">
        <v>4</v>
      </c>
      <c r="D19" s="285">
        <v>44527</v>
      </c>
      <c r="E19" s="289" t="s">
        <v>896</v>
      </c>
      <c r="F19" s="289"/>
      <c r="G19" s="289"/>
      <c r="H19" s="457"/>
      <c r="I19" s="966"/>
      <c r="J19" s="967" t="s">
        <v>39</v>
      </c>
      <c r="K19" s="968"/>
      <c r="L19" s="956" t="s">
        <v>436</v>
      </c>
      <c r="M19" s="314"/>
      <c r="N19" s="440"/>
      <c r="O19" s="872"/>
      <c r="P19" s="873"/>
      <c r="Q19" s="875"/>
      <c r="R19" s="469"/>
      <c r="S19" s="875" t="s">
        <v>39</v>
      </c>
      <c r="U19" s="448"/>
      <c r="Z19" s="456"/>
      <c r="AA19" s="456"/>
    </row>
    <row r="20" spans="1:27" ht="23.25" customHeight="1">
      <c r="A20" s="276">
        <f>A19</f>
        <v>6.5</v>
      </c>
      <c r="C20" s="297"/>
      <c r="D20" s="300">
        <v>10016020</v>
      </c>
      <c r="E20" s="303"/>
      <c r="F20" s="303"/>
      <c r="G20" s="303">
        <v>1</v>
      </c>
      <c r="H20" s="449"/>
      <c r="I20" s="302">
        <v>250</v>
      </c>
      <c r="J20" s="965" t="s">
        <v>39</v>
      </c>
      <c r="K20" s="301">
        <f t="shared" si="0"/>
        <v>250</v>
      </c>
      <c r="L20" s="957">
        <v>0.1</v>
      </c>
      <c r="M20" s="300"/>
      <c r="N20" s="300"/>
      <c r="O20" s="468"/>
      <c r="P20" s="452"/>
      <c r="Q20" s="453"/>
      <c r="R20" s="463"/>
      <c r="S20" s="470" t="s">
        <v>39</v>
      </c>
      <c r="U20" s="448"/>
      <c r="Z20" s="456"/>
      <c r="AA20" s="456"/>
    </row>
    <row r="21" spans="1:27" ht="23.25" customHeight="1">
      <c r="A21" s="276">
        <f>ROW()/2-3</f>
        <v>7.5</v>
      </c>
      <c r="C21" s="571">
        <v>5</v>
      </c>
      <c r="D21" s="285">
        <v>44527</v>
      </c>
      <c r="E21" s="289" t="s">
        <v>897</v>
      </c>
      <c r="F21" s="289"/>
      <c r="G21" s="289"/>
      <c r="H21" s="457"/>
      <c r="I21" s="966"/>
      <c r="J21" s="967" t="s">
        <v>39</v>
      </c>
      <c r="K21" s="968"/>
      <c r="L21" s="956" t="s">
        <v>436</v>
      </c>
      <c r="M21" s="314"/>
      <c r="N21" s="440"/>
      <c r="O21" s="872"/>
      <c r="P21" s="873"/>
      <c r="Q21" s="875"/>
      <c r="R21" s="469"/>
      <c r="S21" s="875" t="s">
        <v>39</v>
      </c>
      <c r="U21" s="448"/>
      <c r="Z21" s="456"/>
      <c r="AA21" s="456"/>
    </row>
    <row r="22" spans="1:27" ht="23.25" customHeight="1">
      <c r="A22" s="276">
        <f>A21</f>
        <v>7.5</v>
      </c>
      <c r="C22" s="297"/>
      <c r="D22" s="300">
        <v>10016034</v>
      </c>
      <c r="E22" s="303"/>
      <c r="F22" s="303"/>
      <c r="G22" s="303">
        <v>1</v>
      </c>
      <c r="H22" s="449"/>
      <c r="I22" s="302">
        <v>680</v>
      </c>
      <c r="J22" s="965" t="s">
        <v>39</v>
      </c>
      <c r="K22" s="301">
        <f t="shared" si="0"/>
        <v>680</v>
      </c>
      <c r="L22" s="957">
        <v>0.1</v>
      </c>
      <c r="M22" s="300"/>
      <c r="N22" s="300"/>
      <c r="O22" s="468"/>
      <c r="P22" s="452"/>
      <c r="Q22" s="453"/>
      <c r="R22" s="463"/>
      <c r="S22" s="470" t="s">
        <v>39</v>
      </c>
      <c r="U22" s="448"/>
      <c r="Z22" s="456"/>
      <c r="AA22" s="456"/>
    </row>
    <row r="23" spans="1:27" ht="23.25" customHeight="1">
      <c r="A23" s="276">
        <f>ROW()/2-3</f>
        <v>8.5</v>
      </c>
      <c r="C23" s="571">
        <v>6</v>
      </c>
      <c r="D23" s="285">
        <v>44528</v>
      </c>
      <c r="E23" s="289" t="s">
        <v>896</v>
      </c>
      <c r="F23" s="289"/>
      <c r="G23" s="289"/>
      <c r="H23" s="457"/>
      <c r="I23" s="966"/>
      <c r="J23" s="967" t="s">
        <v>39</v>
      </c>
      <c r="K23" s="968"/>
      <c r="L23" s="956" t="s">
        <v>436</v>
      </c>
      <c r="M23" s="314"/>
      <c r="N23" s="440"/>
      <c r="O23" s="872"/>
      <c r="P23" s="873"/>
      <c r="Q23" s="875"/>
      <c r="R23" s="469"/>
      <c r="S23" s="875" t="s">
        <v>39</v>
      </c>
      <c r="U23" s="448"/>
      <c r="Z23" s="456"/>
      <c r="AA23" s="456"/>
    </row>
    <row r="24" spans="1:27" ht="23.25" customHeight="1">
      <c r="A24" s="276">
        <f>A23</f>
        <v>8.5</v>
      </c>
      <c r="C24" s="572"/>
      <c r="D24" s="300">
        <v>10016936</v>
      </c>
      <c r="E24" s="303"/>
      <c r="F24" s="303"/>
      <c r="G24" s="303">
        <v>3</v>
      </c>
      <c r="H24" s="449"/>
      <c r="I24" s="302">
        <v>250</v>
      </c>
      <c r="J24" s="965" t="s">
        <v>39</v>
      </c>
      <c r="K24" s="301">
        <f t="shared" si="0"/>
        <v>750</v>
      </c>
      <c r="L24" s="957">
        <v>0.1</v>
      </c>
      <c r="M24" s="300"/>
      <c r="N24" s="300"/>
      <c r="O24" s="468"/>
      <c r="P24" s="452"/>
      <c r="Q24" s="453"/>
      <c r="R24" s="463"/>
      <c r="S24" s="470" t="s">
        <v>39</v>
      </c>
      <c r="U24" s="448"/>
      <c r="Z24" s="456"/>
      <c r="AA24" s="456"/>
    </row>
    <row r="25" spans="1:27" ht="23.25" customHeight="1">
      <c r="A25" s="276">
        <f>ROW()/2-3</f>
        <v>9.5</v>
      </c>
      <c r="C25" s="571">
        <v>7</v>
      </c>
      <c r="D25" s="285">
        <v>44528</v>
      </c>
      <c r="E25" s="289" t="s">
        <v>898</v>
      </c>
      <c r="F25" s="289"/>
      <c r="G25" s="289"/>
      <c r="H25" s="457"/>
      <c r="I25" s="966"/>
      <c r="J25" s="967" t="s">
        <v>39</v>
      </c>
      <c r="K25" s="968"/>
      <c r="L25" s="956" t="s">
        <v>436</v>
      </c>
      <c r="M25" s="314"/>
      <c r="N25" s="440"/>
      <c r="O25" s="872"/>
      <c r="P25" s="873"/>
      <c r="Q25" s="875"/>
      <c r="R25" s="469"/>
      <c r="S25" s="875" t="s">
        <v>39</v>
      </c>
      <c r="U25" s="448"/>
      <c r="Z25" s="456"/>
      <c r="AA25" s="456"/>
    </row>
    <row r="26" spans="1:27" ht="23.25" customHeight="1">
      <c r="A26" s="276">
        <f>A25</f>
        <v>9.5</v>
      </c>
      <c r="C26" s="297"/>
      <c r="D26" s="300">
        <v>10016936</v>
      </c>
      <c r="E26" s="303"/>
      <c r="F26" s="303"/>
      <c r="G26" s="303">
        <v>3</v>
      </c>
      <c r="H26" s="449"/>
      <c r="I26" s="302">
        <v>60</v>
      </c>
      <c r="J26" s="965"/>
      <c r="K26" s="301">
        <f t="shared" si="0"/>
        <v>180</v>
      </c>
      <c r="L26" s="957">
        <v>0.1</v>
      </c>
      <c r="M26" s="300"/>
      <c r="N26" s="300"/>
      <c r="O26" s="468"/>
      <c r="P26" s="452"/>
      <c r="Q26" s="453"/>
      <c r="R26" s="463"/>
      <c r="S26" s="470" t="s">
        <v>39</v>
      </c>
      <c r="U26" s="448"/>
      <c r="Z26" s="456"/>
      <c r="AA26" s="456"/>
    </row>
    <row r="27" spans="1:27" ht="23.25" customHeight="1">
      <c r="A27" s="276">
        <f>ROW()/2-3</f>
        <v>10.5</v>
      </c>
      <c r="C27" s="571">
        <v>8</v>
      </c>
      <c r="D27" s="285">
        <v>44528</v>
      </c>
      <c r="E27" s="289" t="s">
        <v>899</v>
      </c>
      <c r="F27" s="289"/>
      <c r="G27" s="289"/>
      <c r="H27" s="457"/>
      <c r="I27" s="966"/>
      <c r="J27" s="967" t="s">
        <v>39</v>
      </c>
      <c r="K27" s="968"/>
      <c r="L27" s="956" t="s">
        <v>436</v>
      </c>
      <c r="M27" s="314"/>
      <c r="N27" s="440"/>
      <c r="O27" s="872"/>
      <c r="P27" s="873"/>
      <c r="Q27" s="875"/>
      <c r="R27" s="469"/>
      <c r="S27" s="875" t="s">
        <v>39</v>
      </c>
      <c r="U27" s="448"/>
      <c r="Z27" s="456"/>
      <c r="AA27" s="456"/>
    </row>
    <row r="28" spans="1:27" ht="23.25" customHeight="1">
      <c r="A28" s="276">
        <f>A27</f>
        <v>10.5</v>
      </c>
      <c r="C28" s="297"/>
      <c r="D28" s="300">
        <v>10016936</v>
      </c>
      <c r="E28" s="303"/>
      <c r="F28" s="303"/>
      <c r="G28" s="303">
        <v>1</v>
      </c>
      <c r="H28" s="449"/>
      <c r="I28" s="302">
        <v>2950</v>
      </c>
      <c r="J28" s="965" t="s">
        <v>39</v>
      </c>
      <c r="K28" s="301">
        <f t="shared" si="0"/>
        <v>2950</v>
      </c>
      <c r="L28" s="957">
        <v>0.1</v>
      </c>
      <c r="M28" s="300"/>
      <c r="N28" s="300"/>
      <c r="O28" s="468"/>
      <c r="P28" s="452"/>
      <c r="Q28" s="453"/>
      <c r="R28" s="463"/>
      <c r="S28" s="470" t="s">
        <v>39</v>
      </c>
      <c r="U28" s="448"/>
      <c r="Z28" s="456"/>
      <c r="AA28" s="456"/>
    </row>
    <row r="29" spans="1:27" ht="23.25" customHeight="1">
      <c r="A29" s="276">
        <f>ROW()/2-3</f>
        <v>11.5</v>
      </c>
      <c r="C29" s="571">
        <v>9</v>
      </c>
      <c r="D29" s="285">
        <v>44528</v>
      </c>
      <c r="E29" s="289" t="s">
        <v>900</v>
      </c>
      <c r="F29" s="289"/>
      <c r="G29" s="289"/>
      <c r="H29" s="457"/>
      <c r="I29" s="966"/>
      <c r="J29" s="967" t="s">
        <v>39</v>
      </c>
      <c r="K29" s="968"/>
      <c r="L29" s="956" t="s">
        <v>436</v>
      </c>
      <c r="M29" s="314"/>
      <c r="N29" s="440"/>
      <c r="O29" s="872"/>
      <c r="P29" s="873"/>
      <c r="Q29" s="875"/>
      <c r="R29" s="469"/>
      <c r="S29" s="875" t="s">
        <v>39</v>
      </c>
      <c r="U29" s="448"/>
      <c r="Z29" s="456"/>
      <c r="AA29" s="456"/>
    </row>
    <row r="30" spans="1:27" ht="23.25" customHeight="1">
      <c r="A30" s="276">
        <f>A29</f>
        <v>11.5</v>
      </c>
      <c r="C30" s="297"/>
      <c r="D30" s="300">
        <v>10017518</v>
      </c>
      <c r="E30" s="303"/>
      <c r="F30" s="303"/>
      <c r="G30" s="303">
        <v>3</v>
      </c>
      <c r="H30" s="449"/>
      <c r="I30" s="302">
        <v>900</v>
      </c>
      <c r="J30" s="965" t="s">
        <v>39</v>
      </c>
      <c r="K30" s="301">
        <f t="shared" si="0"/>
        <v>2700</v>
      </c>
      <c r="L30" s="957">
        <v>0.1</v>
      </c>
      <c r="M30" s="300"/>
      <c r="N30" s="300"/>
      <c r="O30" s="468"/>
      <c r="P30" s="452"/>
      <c r="Q30" s="453"/>
      <c r="R30" s="463"/>
      <c r="S30" s="470" t="s">
        <v>39</v>
      </c>
      <c r="U30" s="448"/>
      <c r="Z30" s="456"/>
      <c r="AA30" s="456"/>
    </row>
    <row r="31" spans="1:27" ht="23.25" customHeight="1">
      <c r="A31" s="276">
        <f>ROW()/2-3</f>
        <v>12.5</v>
      </c>
      <c r="C31" s="571">
        <v>10</v>
      </c>
      <c r="D31" s="285">
        <v>44528</v>
      </c>
      <c r="E31" s="289" t="s">
        <v>901</v>
      </c>
      <c r="F31" s="289"/>
      <c r="G31" s="289"/>
      <c r="H31" s="457"/>
      <c r="I31" s="966"/>
      <c r="J31" s="967" t="s">
        <v>39</v>
      </c>
      <c r="K31" s="968"/>
      <c r="L31" s="956" t="s">
        <v>436</v>
      </c>
      <c r="M31" s="287"/>
      <c r="N31" s="440"/>
      <c r="O31" s="872"/>
      <c r="P31" s="873"/>
      <c r="Q31" s="875"/>
      <c r="R31" s="469"/>
      <c r="S31" s="875"/>
      <c r="U31" s="448"/>
      <c r="Z31" s="456"/>
      <c r="AA31" s="456"/>
    </row>
    <row r="32" spans="1:27" ht="23.25" customHeight="1">
      <c r="A32" s="276">
        <f>A31</f>
        <v>12.5</v>
      </c>
      <c r="C32" s="572"/>
      <c r="D32" s="300">
        <v>10017518</v>
      </c>
      <c r="E32" s="303"/>
      <c r="F32" s="303"/>
      <c r="G32" s="303">
        <v>2</v>
      </c>
      <c r="H32" s="449"/>
      <c r="I32" s="302">
        <v>1380</v>
      </c>
      <c r="J32" s="965" t="s">
        <v>39</v>
      </c>
      <c r="K32" s="301">
        <f t="shared" si="0"/>
        <v>2760</v>
      </c>
      <c r="L32" s="957">
        <v>0.1</v>
      </c>
      <c r="M32" s="300"/>
      <c r="N32" s="300"/>
      <c r="O32" s="468"/>
      <c r="P32" s="452"/>
      <c r="Q32" s="453"/>
      <c r="R32" s="463"/>
      <c r="S32" s="470"/>
      <c r="U32" s="448"/>
      <c r="Z32" s="456"/>
      <c r="AA32" s="456"/>
    </row>
    <row r="33" spans="3:27" ht="23.25" customHeight="1">
      <c r="C33" s="297">
        <v>11</v>
      </c>
      <c r="D33" s="285">
        <v>44528</v>
      </c>
      <c r="E33" s="296" t="s">
        <v>455</v>
      </c>
      <c r="F33" s="296"/>
      <c r="G33" s="296"/>
      <c r="H33" s="461"/>
      <c r="I33" s="966"/>
      <c r="J33" s="967"/>
      <c r="K33" s="969"/>
      <c r="L33" s="956" t="s">
        <v>854</v>
      </c>
      <c r="M33" s="287"/>
      <c r="N33" s="287"/>
      <c r="O33" s="872"/>
      <c r="P33" s="873"/>
      <c r="Q33" s="462"/>
      <c r="R33" s="469"/>
      <c r="S33" s="874"/>
      <c r="U33" s="448"/>
      <c r="Z33" s="456"/>
      <c r="AA33" s="456"/>
    </row>
    <row r="34" spans="3:27" ht="23.25" customHeight="1">
      <c r="C34" s="572"/>
      <c r="D34" s="300">
        <v>10017519</v>
      </c>
      <c r="E34" s="303"/>
      <c r="F34" s="303"/>
      <c r="G34" s="303">
        <v>1</v>
      </c>
      <c r="H34" s="449"/>
      <c r="I34" s="302">
        <v>151</v>
      </c>
      <c r="J34" s="965"/>
      <c r="K34" s="301">
        <f>G34*I34</f>
        <v>151</v>
      </c>
      <c r="L34" s="957">
        <v>0.08</v>
      </c>
      <c r="M34" s="300"/>
      <c r="N34" s="463"/>
      <c r="O34" s="468"/>
      <c r="P34" s="452"/>
      <c r="Q34" s="453"/>
      <c r="R34" s="463"/>
      <c r="S34" s="470"/>
      <c r="U34" s="448"/>
      <c r="Z34" s="456"/>
      <c r="AA34" s="456"/>
    </row>
    <row r="35" spans="3:27" ht="23.25" customHeight="1">
      <c r="C35" s="571">
        <v>12</v>
      </c>
      <c r="D35" s="285"/>
      <c r="E35" s="289" t="s">
        <v>458</v>
      </c>
      <c r="F35" s="289"/>
      <c r="G35" s="289"/>
      <c r="H35" s="457"/>
      <c r="I35" s="966"/>
      <c r="J35" s="967"/>
      <c r="K35" s="969"/>
      <c r="L35" s="956" t="s">
        <v>436</v>
      </c>
      <c r="M35" s="287"/>
      <c r="N35" s="440"/>
      <c r="O35" s="872"/>
      <c r="P35" s="870"/>
      <c r="Q35" s="871"/>
      <c r="R35" s="870"/>
      <c r="S35" s="871"/>
    </row>
    <row r="36" spans="3:27" ht="23.25" customHeight="1">
      <c r="C36" s="572"/>
      <c r="D36" s="300"/>
      <c r="E36" s="303"/>
      <c r="F36" s="303"/>
      <c r="G36" s="303">
        <v>1</v>
      </c>
      <c r="H36" s="449"/>
      <c r="I36" s="302"/>
      <c r="J36" s="965"/>
      <c r="K36" s="970">
        <v>0</v>
      </c>
      <c r="L36" s="957">
        <v>0.1</v>
      </c>
      <c r="M36" s="300"/>
      <c r="N36" s="300"/>
      <c r="O36" s="468"/>
      <c r="P36" s="452"/>
      <c r="Q36" s="453"/>
      <c r="R36" s="452"/>
      <c r="S36" s="453"/>
    </row>
    <row r="37" spans="3:27" ht="23.25" customHeight="1">
      <c r="C37" s="571">
        <v>13</v>
      </c>
      <c r="D37" s="285"/>
      <c r="E37" s="289" t="s">
        <v>458</v>
      </c>
      <c r="F37" s="289"/>
      <c r="G37" s="289"/>
      <c r="H37" s="457"/>
      <c r="I37" s="966"/>
      <c r="J37" s="967"/>
      <c r="K37" s="971"/>
      <c r="L37" s="956" t="s">
        <v>854</v>
      </c>
      <c r="M37" s="287"/>
      <c r="N37" s="440"/>
      <c r="O37" s="872"/>
      <c r="P37" s="870"/>
      <c r="Q37" s="871"/>
      <c r="R37" s="870"/>
      <c r="S37" s="871"/>
    </row>
    <row r="38" spans="3:27" ht="23.25" customHeight="1">
      <c r="C38" s="572"/>
      <c r="D38" s="300"/>
      <c r="E38" s="303"/>
      <c r="F38" s="303"/>
      <c r="G38" s="303">
        <v>1</v>
      </c>
      <c r="H38" s="449"/>
      <c r="I38" s="302"/>
      <c r="J38" s="965"/>
      <c r="K38" s="970">
        <v>-1</v>
      </c>
      <c r="L38" s="957">
        <v>0.08</v>
      </c>
      <c r="M38" s="300"/>
      <c r="N38" s="300"/>
      <c r="O38" s="468"/>
      <c r="P38" s="452"/>
      <c r="Q38" s="453"/>
      <c r="R38" s="452"/>
      <c r="S38" s="453"/>
    </row>
    <row r="39" spans="3:27" ht="23.25" customHeight="1">
      <c r="C39" s="571">
        <v>14</v>
      </c>
      <c r="D39" s="285"/>
      <c r="E39" s="289" t="s">
        <v>459</v>
      </c>
      <c r="F39" s="289"/>
      <c r="G39" s="289"/>
      <c r="H39" s="457"/>
      <c r="I39" s="966"/>
      <c r="J39" s="967"/>
      <c r="K39" s="585"/>
      <c r="L39" s="289"/>
      <c r="M39" s="287"/>
      <c r="N39" s="440"/>
      <c r="O39" s="872"/>
      <c r="P39" s="870"/>
      <c r="Q39" s="871"/>
      <c r="R39" s="870"/>
      <c r="S39" s="871"/>
    </row>
    <row r="40" spans="3:27" ht="23.25" customHeight="1">
      <c r="C40" s="572"/>
      <c r="D40" s="300"/>
      <c r="E40" s="303"/>
      <c r="F40" s="303"/>
      <c r="G40" s="303"/>
      <c r="H40" s="449"/>
      <c r="I40" s="302"/>
      <c r="J40" s="965"/>
      <c r="K40" s="301">
        <f>SUM(K13:K38)</f>
        <v>14920</v>
      </c>
      <c r="L40" s="904"/>
      <c r="M40" s="300"/>
      <c r="N40" s="300"/>
      <c r="O40" s="468"/>
      <c r="P40" s="452"/>
      <c r="Q40" s="453"/>
      <c r="R40" s="452"/>
      <c r="S40" s="453"/>
    </row>
  </sheetData>
  <mergeCells count="13">
    <mergeCell ref="P11:Q11"/>
    <mergeCell ref="R11:S12"/>
    <mergeCell ref="P12:Q12"/>
    <mergeCell ref="C11:C12"/>
    <mergeCell ref="C5:F5"/>
    <mergeCell ref="K11:K12"/>
    <mergeCell ref="L11:L12"/>
    <mergeCell ref="M11:M12"/>
    <mergeCell ref="I11:J12"/>
    <mergeCell ref="E11:E12"/>
    <mergeCell ref="F11:F12"/>
    <mergeCell ref="G11:G12"/>
    <mergeCell ref="H11:H12"/>
  </mergeCells>
  <phoneticPr fontId="1"/>
  <pageMargins left="0.70866141732283472" right="0.70866141732283472" top="1.1417322834645669" bottom="0.74803149606299213" header="0.51181102362204722" footer="0.31496062992125984"/>
  <pageSetup paperSize="9" scale="47" firstPageNumber="43" orientation="landscape" r:id="rId1"/>
  <headerFooter>
    <oddHeader>&amp;R2022年度　情報化評議会(CI-NET)　標準委員会　第3回　資料6
2022年12月02日</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AA45"/>
  <sheetViews>
    <sheetView view="pageBreakPreview" zoomScale="55" zoomScaleNormal="100" zoomScaleSheetLayoutView="55" workbookViewId="0">
      <selection activeCell="M36" sqref="M36"/>
    </sheetView>
  </sheetViews>
  <sheetFormatPr defaultColWidth="9" defaultRowHeight="23.25" customHeight="1"/>
  <cols>
    <col min="1" max="1" width="2.875" style="276" customWidth="1"/>
    <col min="2" max="2" width="10.625" style="276" customWidth="1"/>
    <col min="3" max="3" width="4.75" style="427" customWidth="1"/>
    <col min="4" max="4" width="23.875" style="435" bestFit="1" customWidth="1"/>
    <col min="5" max="5" width="41.625" style="276" customWidth="1"/>
    <col min="6" max="6" width="33.75" style="276" customWidth="1"/>
    <col min="7" max="7" width="17.25" style="276" customWidth="1"/>
    <col min="8" max="8" width="10.625" style="276" customWidth="1"/>
    <col min="9" max="9" width="12.125" style="254" customWidth="1"/>
    <col min="10" max="10" width="3.125" style="276" customWidth="1"/>
    <col min="11" max="11" width="14.375" style="254" customWidth="1"/>
    <col min="12" max="12" width="20.25" style="276" customWidth="1"/>
    <col min="13" max="13" width="16.125" style="427" bestFit="1" customWidth="1"/>
    <col min="14" max="14" width="10.625" style="427" bestFit="1" customWidth="1"/>
    <col min="15" max="15" width="11.5" style="276" customWidth="1"/>
    <col min="16" max="16" width="9.75" style="276" customWidth="1"/>
    <col min="17" max="17" width="3.75" style="276" customWidth="1"/>
    <col min="18" max="18" width="10.125" style="427" customWidth="1"/>
    <col min="19" max="19" width="2" style="276" customWidth="1"/>
    <col min="20" max="20" width="3.375" style="276" customWidth="1"/>
    <col min="21" max="24" width="9" style="276"/>
    <col min="25" max="25" width="26.375" style="276" customWidth="1"/>
    <col min="26" max="27" width="15.375" style="276" customWidth="1"/>
    <col min="28" max="16384" width="9" style="276"/>
  </cols>
  <sheetData>
    <row r="1" spans="1:27" ht="5.0999999999999996" customHeight="1">
      <c r="A1" s="482"/>
      <c r="B1" s="482"/>
      <c r="C1" s="482"/>
      <c r="D1" s="482"/>
      <c r="E1" s="482"/>
      <c r="F1" s="482"/>
      <c r="G1" s="482"/>
      <c r="H1" s="482"/>
      <c r="I1" s="482"/>
      <c r="J1" s="482"/>
      <c r="K1" s="482"/>
      <c r="L1" s="482"/>
      <c r="M1" s="482"/>
      <c r="N1" s="482"/>
      <c r="O1" s="482"/>
      <c r="P1" s="482"/>
      <c r="Q1" s="482"/>
      <c r="R1" s="482"/>
      <c r="S1" s="482"/>
      <c r="T1" s="482"/>
    </row>
    <row r="2" spans="1:27" ht="19.5" customHeight="1">
      <c r="A2" s="482"/>
      <c r="B2" s="482"/>
      <c r="C2" s="482"/>
      <c r="D2" s="482"/>
      <c r="E2" s="482"/>
      <c r="F2" s="482"/>
      <c r="G2" s="482"/>
      <c r="H2" s="482"/>
      <c r="I2" s="482"/>
      <c r="J2" s="482"/>
      <c r="K2" s="482"/>
      <c r="L2" s="482"/>
      <c r="M2" s="482"/>
      <c r="N2" s="482"/>
      <c r="O2" s="482"/>
      <c r="P2" s="482"/>
      <c r="Q2" s="482"/>
      <c r="R2" s="482"/>
      <c r="S2" s="482"/>
      <c r="T2" s="482"/>
    </row>
    <row r="3" spans="1:27" s="425" customFormat="1" ht="23.25" customHeight="1" thickBot="1">
      <c r="A3" s="482"/>
      <c r="B3" s="482"/>
      <c r="C3" s="482"/>
      <c r="D3" s="482"/>
      <c r="E3" s="482"/>
      <c r="F3" s="482"/>
      <c r="G3" s="482"/>
      <c r="H3" s="482"/>
      <c r="I3" s="482"/>
      <c r="J3" s="482"/>
      <c r="K3" s="482"/>
      <c r="L3" s="482"/>
      <c r="M3" s="482"/>
      <c r="N3" s="482"/>
      <c r="O3" s="482"/>
      <c r="P3" s="482"/>
      <c r="Q3" s="482"/>
      <c r="R3" s="482"/>
      <c r="S3" s="482"/>
      <c r="T3" s="482"/>
    </row>
    <row r="4" spans="1:27" ht="23.25" customHeight="1" thickBot="1">
      <c r="A4" s="482"/>
      <c r="B4" s="482"/>
      <c r="C4" s="1656" t="s">
        <v>463</v>
      </c>
      <c r="D4" s="1657"/>
      <c r="E4" s="1657"/>
      <c r="F4" s="1658"/>
      <c r="G4" s="482"/>
      <c r="H4" s="482"/>
      <c r="I4" s="482"/>
      <c r="J4" s="482"/>
      <c r="K4" s="482"/>
      <c r="L4" s="482"/>
      <c r="M4" s="482"/>
      <c r="N4" s="482"/>
      <c r="O4" s="482"/>
      <c r="P4" s="482"/>
      <c r="Q4" s="482"/>
      <c r="R4" s="482"/>
      <c r="S4" s="482"/>
      <c r="T4" s="482"/>
    </row>
    <row r="5" spans="1:27" ht="23.25" customHeight="1">
      <c r="B5" s="426"/>
      <c r="C5" s="276"/>
      <c r="D5" s="427"/>
      <c r="E5" s="428"/>
      <c r="F5" s="426"/>
      <c r="G5" s="426"/>
      <c r="H5" s="426"/>
      <c r="I5" s="426"/>
      <c r="J5" s="254"/>
      <c r="K5" s="429"/>
      <c r="L5" s="430"/>
      <c r="M5" s="426"/>
      <c r="Q5" s="429"/>
      <c r="R5" s="254"/>
    </row>
    <row r="6" spans="1:27" ht="23.25" customHeight="1">
      <c r="B6" s="426"/>
      <c r="C6" s="907" t="s">
        <v>527</v>
      </c>
      <c r="D6" s="936"/>
      <c r="E6" s="929"/>
      <c r="F6" s="641" t="s">
        <v>224</v>
      </c>
      <c r="G6" s="930" t="s">
        <v>920</v>
      </c>
      <c r="H6" s="268" t="s">
        <v>225</v>
      </c>
      <c r="I6" s="641" t="s">
        <v>405</v>
      </c>
      <c r="J6" s="931"/>
      <c r="K6" s="930"/>
      <c r="L6" s="932" t="s">
        <v>23</v>
      </c>
      <c r="M6" s="268">
        <v>99999999</v>
      </c>
      <c r="Q6" s="429"/>
      <c r="R6" s="254"/>
    </row>
    <row r="7" spans="1:27" ht="23.25" customHeight="1">
      <c r="B7" s="426"/>
      <c r="C7" s="907" t="s">
        <v>756</v>
      </c>
      <c r="D7" s="936"/>
      <c r="E7" s="929"/>
      <c r="F7" s="641"/>
      <c r="G7" s="930"/>
      <c r="H7" s="932" t="s">
        <v>801</v>
      </c>
      <c r="I7" s="268" t="s">
        <v>795</v>
      </c>
      <c r="J7" s="931"/>
      <c r="K7" s="930"/>
      <c r="L7" s="933" t="s">
        <v>860</v>
      </c>
      <c r="M7" s="934">
        <v>44540</v>
      </c>
      <c r="Q7" s="429"/>
      <c r="R7" s="254"/>
    </row>
    <row r="8" spans="1:27" ht="23.25" customHeight="1">
      <c r="C8" s="431"/>
      <c r="D8" s="432"/>
      <c r="J8" s="429"/>
      <c r="K8" s="430"/>
      <c r="Q8" s="429"/>
      <c r="R8" s="254"/>
      <c r="T8" s="433"/>
    </row>
    <row r="9" spans="1:27" ht="33" customHeight="1">
      <c r="C9" s="434"/>
      <c r="E9" s="279"/>
      <c r="F9" s="279"/>
      <c r="G9" s="472" t="s">
        <v>828</v>
      </c>
      <c r="H9" s="279"/>
      <c r="I9" s="278"/>
      <c r="L9" s="279"/>
      <c r="P9" s="436"/>
      <c r="Q9" s="436"/>
    </row>
    <row r="10" spans="1:27" ht="23.25" customHeight="1">
      <c r="C10" s="1645" t="s">
        <v>345</v>
      </c>
      <c r="D10" s="280" t="s">
        <v>709</v>
      </c>
      <c r="E10" s="1423" t="s">
        <v>234</v>
      </c>
      <c r="F10" s="1423" t="s">
        <v>419</v>
      </c>
      <c r="G10" s="1423" t="s">
        <v>420</v>
      </c>
      <c r="H10" s="1423" t="s">
        <v>421</v>
      </c>
      <c r="I10" s="1641" t="s">
        <v>422</v>
      </c>
      <c r="J10" s="1642"/>
      <c r="K10" s="1650" t="s">
        <v>423</v>
      </c>
      <c r="L10" s="1652" t="s">
        <v>990</v>
      </c>
      <c r="M10" s="1654" t="s">
        <v>425</v>
      </c>
      <c r="N10" s="570" t="s">
        <v>417</v>
      </c>
      <c r="O10" s="573" t="s">
        <v>426</v>
      </c>
      <c r="P10" s="1641" t="s">
        <v>427</v>
      </c>
      <c r="Q10" s="1642"/>
      <c r="R10" s="1641" t="s">
        <v>428</v>
      </c>
      <c r="S10" s="1642"/>
    </row>
    <row r="11" spans="1:27" ht="23.25" customHeight="1">
      <c r="C11" s="1646"/>
      <c r="D11" s="280" t="s">
        <v>710</v>
      </c>
      <c r="E11" s="1424"/>
      <c r="F11" s="1424"/>
      <c r="G11" s="1424"/>
      <c r="H11" s="1424"/>
      <c r="I11" s="1643"/>
      <c r="J11" s="1644"/>
      <c r="K11" s="1651"/>
      <c r="L11" s="1424"/>
      <c r="M11" s="1424"/>
      <c r="N11" s="563" t="s">
        <v>429</v>
      </c>
      <c r="O11" s="574" t="s">
        <v>431</v>
      </c>
      <c r="P11" s="1643" t="s">
        <v>432</v>
      </c>
      <c r="Q11" s="1644"/>
      <c r="R11" s="1643"/>
      <c r="S11" s="1644"/>
    </row>
    <row r="12" spans="1:27" ht="23.25" customHeight="1">
      <c r="A12" s="276">
        <f>ROW()/2-3</f>
        <v>3</v>
      </c>
      <c r="C12" s="571">
        <v>1</v>
      </c>
      <c r="D12" s="285">
        <v>44526</v>
      </c>
      <c r="E12" s="289" t="s">
        <v>893</v>
      </c>
      <c r="F12" s="289"/>
      <c r="G12" s="289"/>
      <c r="H12" s="289"/>
      <c r="I12" s="441"/>
      <c r="J12" s="442" t="s">
        <v>39</v>
      </c>
      <c r="K12" s="457" t="s">
        <v>39</v>
      </c>
      <c r="L12" s="956" t="s">
        <v>436</v>
      </c>
      <c r="M12" s="287"/>
      <c r="N12" s="440"/>
      <c r="O12" s="610"/>
      <c r="P12" s="870"/>
      <c r="Q12" s="871"/>
      <c r="R12" s="441"/>
      <c r="S12" s="871"/>
      <c r="T12" s="276" t="str">
        <f ca="1">IF(ISBLANK(INDIRECT($A$1&amp;"!B"&amp;($A12+$A$2))),"",IFERROR(TEXT(INDIRECT($A$1&amp;"!"&amp;T$1&amp;($A12+$A$2)),"@"),""))</f>
        <v/>
      </c>
      <c r="U12" s="448"/>
      <c r="Z12" s="448"/>
      <c r="AA12" s="448"/>
    </row>
    <row r="13" spans="1:27" ht="23.25" customHeight="1">
      <c r="A13" s="276">
        <f>A12</f>
        <v>3</v>
      </c>
      <c r="C13" s="297"/>
      <c r="D13" s="300">
        <v>531386</v>
      </c>
      <c r="E13" s="303"/>
      <c r="F13" s="303"/>
      <c r="G13" s="303">
        <v>1</v>
      </c>
      <c r="H13" s="449"/>
      <c r="I13" s="450">
        <v>750</v>
      </c>
      <c r="J13" s="451" t="s">
        <v>39</v>
      </c>
      <c r="K13" s="449">
        <f>G13*I13</f>
        <v>750</v>
      </c>
      <c r="L13" s="957">
        <v>0.1</v>
      </c>
      <c r="M13" s="300"/>
      <c r="N13" s="300"/>
      <c r="O13" s="468"/>
      <c r="P13" s="452"/>
      <c r="Q13" s="453"/>
      <c r="R13" s="463"/>
      <c r="S13" s="470"/>
      <c r="T13" s="276" t="str">
        <f ca="1">IF(ISBLANK(INDIRECT($A$1&amp;"!B"&amp;($A13+$A$2))),"",IFERROR(TEXT(INDIRECT($A$1&amp;"!"&amp;T$2&amp;($A13+$A$2)),"@"),""))</f>
        <v/>
      </c>
      <c r="U13" s="448"/>
      <c r="Z13" s="456"/>
      <c r="AA13" s="456"/>
    </row>
    <row r="14" spans="1:27" ht="23.25" customHeight="1">
      <c r="A14" s="276">
        <f>ROW()/2-3</f>
        <v>4</v>
      </c>
      <c r="C14" s="571">
        <v>2</v>
      </c>
      <c r="D14" s="285">
        <v>44526</v>
      </c>
      <c r="E14" s="289" t="s">
        <v>894</v>
      </c>
      <c r="F14" s="289"/>
      <c r="G14" s="289"/>
      <c r="H14" s="457"/>
      <c r="I14" s="458"/>
      <c r="J14" s="459" t="s">
        <v>39</v>
      </c>
      <c r="K14" s="457" t="s">
        <v>39</v>
      </c>
      <c r="L14" s="956" t="s">
        <v>436</v>
      </c>
      <c r="M14" s="287"/>
      <c r="N14" s="440"/>
      <c r="O14" s="610"/>
      <c r="P14" s="870"/>
      <c r="Q14" s="871"/>
      <c r="R14" s="441"/>
      <c r="S14" s="871"/>
      <c r="U14" s="448"/>
      <c r="Z14" s="456"/>
      <c r="AA14" s="456"/>
    </row>
    <row r="15" spans="1:27" ht="23.25" customHeight="1">
      <c r="A15" s="276">
        <f>A14</f>
        <v>4</v>
      </c>
      <c r="C15" s="297"/>
      <c r="D15" s="300">
        <v>531386</v>
      </c>
      <c r="E15" s="303"/>
      <c r="F15" s="303"/>
      <c r="G15" s="303">
        <v>1</v>
      </c>
      <c r="H15" s="449"/>
      <c r="I15" s="450">
        <v>1350</v>
      </c>
      <c r="J15" s="451" t="s">
        <v>39</v>
      </c>
      <c r="K15" s="449">
        <f>G15*I15</f>
        <v>1350</v>
      </c>
      <c r="L15" s="957">
        <v>0.1</v>
      </c>
      <c r="M15" s="300"/>
      <c r="N15" s="300"/>
      <c r="O15" s="468"/>
      <c r="P15" s="452"/>
      <c r="Q15" s="453"/>
      <c r="R15" s="463"/>
      <c r="S15" s="470"/>
      <c r="U15" s="448"/>
      <c r="Z15" s="456"/>
      <c r="AA15" s="456"/>
    </row>
    <row r="16" spans="1:27" ht="23.25" customHeight="1">
      <c r="A16" s="276">
        <f>ROW()/2-3</f>
        <v>5</v>
      </c>
      <c r="C16" s="571">
        <v>3</v>
      </c>
      <c r="D16" s="285">
        <v>44526</v>
      </c>
      <c r="E16" s="289" t="s">
        <v>895</v>
      </c>
      <c r="F16" s="289"/>
      <c r="G16" s="289"/>
      <c r="H16" s="457"/>
      <c r="I16" s="458"/>
      <c r="J16" s="459" t="s">
        <v>39</v>
      </c>
      <c r="K16" s="457" t="s">
        <v>39</v>
      </c>
      <c r="L16" s="956" t="s">
        <v>436</v>
      </c>
      <c r="M16" s="287"/>
      <c r="N16" s="440"/>
      <c r="O16" s="610"/>
      <c r="P16" s="870"/>
      <c r="Q16" s="871"/>
      <c r="R16" s="441"/>
      <c r="S16" s="871"/>
      <c r="U16" s="448"/>
      <c r="Z16" s="456"/>
      <c r="AA16" s="456"/>
    </row>
    <row r="17" spans="1:27" ht="23.25" customHeight="1">
      <c r="A17" s="276">
        <f>A16</f>
        <v>5</v>
      </c>
      <c r="C17" s="297"/>
      <c r="D17" s="300">
        <v>531386</v>
      </c>
      <c r="E17" s="303"/>
      <c r="F17" s="303"/>
      <c r="G17" s="303">
        <v>2</v>
      </c>
      <c r="H17" s="449"/>
      <c r="I17" s="450">
        <v>1200</v>
      </c>
      <c r="J17" s="451" t="s">
        <v>39</v>
      </c>
      <c r="K17" s="449">
        <f>G17*I17</f>
        <v>2400</v>
      </c>
      <c r="L17" s="957">
        <v>0.1</v>
      </c>
      <c r="M17" s="300"/>
      <c r="N17" s="300"/>
      <c r="O17" s="468"/>
      <c r="P17" s="452"/>
      <c r="Q17" s="453"/>
      <c r="R17" s="463"/>
      <c r="S17" s="470"/>
      <c r="U17" s="448"/>
      <c r="Z17" s="456"/>
      <c r="AA17" s="456"/>
    </row>
    <row r="18" spans="1:27" ht="23.25" customHeight="1">
      <c r="A18" s="276">
        <f>ROW()/2-3</f>
        <v>6</v>
      </c>
      <c r="C18" s="571">
        <v>4</v>
      </c>
      <c r="D18" s="285">
        <v>44526</v>
      </c>
      <c r="E18" s="289" t="s">
        <v>896</v>
      </c>
      <c r="F18" s="289"/>
      <c r="G18" s="289"/>
      <c r="H18" s="457"/>
      <c r="I18" s="458"/>
      <c r="J18" s="459" t="s">
        <v>39</v>
      </c>
      <c r="K18" s="457" t="s">
        <v>39</v>
      </c>
      <c r="L18" s="956" t="s">
        <v>436</v>
      </c>
      <c r="M18" s="287"/>
      <c r="N18" s="440"/>
      <c r="O18" s="610"/>
      <c r="P18" s="870"/>
      <c r="Q18" s="871"/>
      <c r="R18" s="441"/>
      <c r="S18" s="871"/>
      <c r="U18" s="448"/>
      <c r="Z18" s="456"/>
      <c r="AA18" s="456"/>
    </row>
    <row r="19" spans="1:27" ht="23.25" customHeight="1">
      <c r="A19" s="276">
        <f>A18</f>
        <v>6</v>
      </c>
      <c r="C19" s="297"/>
      <c r="D19" s="300">
        <v>531386</v>
      </c>
      <c r="E19" s="303"/>
      <c r="F19" s="303"/>
      <c r="G19" s="303">
        <v>1</v>
      </c>
      <c r="H19" s="449"/>
      <c r="I19" s="450">
        <v>250</v>
      </c>
      <c r="J19" s="451" t="s">
        <v>39</v>
      </c>
      <c r="K19" s="449">
        <f>G19*I19</f>
        <v>250</v>
      </c>
      <c r="L19" s="957">
        <v>0.1</v>
      </c>
      <c r="M19" s="300"/>
      <c r="N19" s="300"/>
      <c r="O19" s="468"/>
      <c r="P19" s="452"/>
      <c r="Q19" s="453"/>
      <c r="R19" s="463"/>
      <c r="S19" s="470"/>
      <c r="U19" s="448"/>
      <c r="Z19" s="456"/>
      <c r="AA19" s="456"/>
    </row>
    <row r="20" spans="1:27" ht="23.25" customHeight="1">
      <c r="A20" s="276">
        <f>ROW()/2-3</f>
        <v>7</v>
      </c>
      <c r="C20" s="571">
        <v>5</v>
      </c>
      <c r="D20" s="285">
        <v>44526</v>
      </c>
      <c r="E20" s="289" t="s">
        <v>897</v>
      </c>
      <c r="F20" s="289"/>
      <c r="G20" s="289"/>
      <c r="H20" s="457"/>
      <c r="I20" s="458"/>
      <c r="J20" s="459" t="s">
        <v>39</v>
      </c>
      <c r="K20" s="457" t="s">
        <v>39</v>
      </c>
      <c r="L20" s="956" t="s">
        <v>436</v>
      </c>
      <c r="M20" s="287"/>
      <c r="N20" s="440"/>
      <c r="O20" s="610"/>
      <c r="P20" s="870"/>
      <c r="Q20" s="871"/>
      <c r="R20" s="441"/>
      <c r="S20" s="871"/>
      <c r="U20" s="448"/>
      <c r="Z20" s="456"/>
      <c r="AA20" s="456"/>
    </row>
    <row r="21" spans="1:27" ht="23.25" customHeight="1">
      <c r="A21" s="276">
        <f>A20</f>
        <v>7</v>
      </c>
      <c r="C21" s="297"/>
      <c r="D21" s="300">
        <v>531386</v>
      </c>
      <c r="E21" s="303"/>
      <c r="F21" s="303"/>
      <c r="G21" s="303">
        <v>1</v>
      </c>
      <c r="H21" s="449"/>
      <c r="I21" s="450">
        <v>680</v>
      </c>
      <c r="J21" s="451" t="s">
        <v>39</v>
      </c>
      <c r="K21" s="449">
        <f>G21*I21</f>
        <v>680</v>
      </c>
      <c r="L21" s="957">
        <v>0.1</v>
      </c>
      <c r="M21" s="300"/>
      <c r="N21" s="300"/>
      <c r="O21" s="468"/>
      <c r="P21" s="452"/>
      <c r="Q21" s="453"/>
      <c r="R21" s="463"/>
      <c r="S21" s="470"/>
      <c r="U21" s="448"/>
      <c r="Z21" s="456"/>
      <c r="AA21" s="456"/>
    </row>
    <row r="22" spans="1:27" ht="23.25" customHeight="1">
      <c r="C22" s="571">
        <v>6</v>
      </c>
      <c r="D22" s="285">
        <v>44526</v>
      </c>
      <c r="E22" s="289" t="s">
        <v>458</v>
      </c>
      <c r="F22" s="289"/>
      <c r="G22" s="289"/>
      <c r="H22" s="457"/>
      <c r="I22" s="458"/>
      <c r="J22" s="459"/>
      <c r="K22" s="457"/>
      <c r="L22" s="956" t="s">
        <v>436</v>
      </c>
      <c r="M22" s="287"/>
      <c r="N22" s="440"/>
      <c r="O22" s="610"/>
      <c r="P22" s="870"/>
      <c r="Q22" s="871"/>
      <c r="R22" s="441"/>
      <c r="S22" s="871"/>
    </row>
    <row r="23" spans="1:27" ht="23.25" customHeight="1">
      <c r="C23" s="297"/>
      <c r="D23" s="300">
        <v>531386</v>
      </c>
      <c r="E23" s="303"/>
      <c r="F23" s="303"/>
      <c r="G23" s="303"/>
      <c r="H23" s="449"/>
      <c r="I23" s="450"/>
      <c r="J23" s="451"/>
      <c r="K23" s="972">
        <v>0</v>
      </c>
      <c r="L23" s="957">
        <v>0.1</v>
      </c>
      <c r="M23" s="300"/>
      <c r="N23" s="300"/>
      <c r="O23" s="468"/>
      <c r="P23" s="452"/>
      <c r="Q23" s="453"/>
      <c r="R23" s="463"/>
      <c r="S23" s="470"/>
    </row>
    <row r="24" spans="1:27" ht="23.25" customHeight="1">
      <c r="C24" s="571">
        <v>7</v>
      </c>
      <c r="D24" s="285">
        <v>44526</v>
      </c>
      <c r="E24" s="289" t="s">
        <v>459</v>
      </c>
      <c r="F24" s="289"/>
      <c r="G24" s="289"/>
      <c r="H24" s="457"/>
      <c r="I24" s="458"/>
      <c r="J24" s="459"/>
      <c r="K24" s="457"/>
      <c r="L24" s="956"/>
      <c r="M24" s="287"/>
      <c r="N24" s="440"/>
      <c r="O24" s="610"/>
      <c r="P24" s="870"/>
      <c r="Q24" s="871"/>
      <c r="R24" s="441"/>
      <c r="S24" s="871"/>
    </row>
    <row r="25" spans="1:27" ht="23.25" customHeight="1">
      <c r="C25" s="297"/>
      <c r="D25" s="300">
        <v>531386</v>
      </c>
      <c r="E25" s="303"/>
      <c r="F25" s="303"/>
      <c r="G25" s="303"/>
      <c r="H25" s="449"/>
      <c r="I25" s="450"/>
      <c r="J25" s="451"/>
      <c r="K25" s="449">
        <f>SUM(K13:K23)</f>
        <v>5430</v>
      </c>
      <c r="L25" s="957"/>
      <c r="M25" s="300"/>
      <c r="N25" s="300"/>
      <c r="O25" s="468"/>
      <c r="P25" s="452"/>
      <c r="Q25" s="453"/>
      <c r="R25" s="463"/>
      <c r="S25" s="470"/>
    </row>
    <row r="26" spans="1:27" ht="23.25" customHeight="1">
      <c r="A26" s="276">
        <f>ROW()/2-3</f>
        <v>10</v>
      </c>
      <c r="C26" s="571">
        <v>8</v>
      </c>
      <c r="D26" s="285">
        <v>44528</v>
      </c>
      <c r="E26" s="289" t="s">
        <v>896</v>
      </c>
      <c r="F26" s="289"/>
      <c r="G26" s="289"/>
      <c r="H26" s="457"/>
      <c r="I26" s="458"/>
      <c r="J26" s="459" t="s">
        <v>39</v>
      </c>
      <c r="K26" s="457"/>
      <c r="L26" s="956" t="s">
        <v>436</v>
      </c>
      <c r="M26" s="287"/>
      <c r="N26" s="440"/>
      <c r="O26" s="610"/>
      <c r="P26" s="870"/>
      <c r="Q26" s="871"/>
      <c r="R26" s="441"/>
      <c r="S26" s="871"/>
      <c r="U26" s="448"/>
      <c r="Z26" s="456"/>
      <c r="AA26" s="456"/>
    </row>
    <row r="27" spans="1:27" ht="23.25" customHeight="1">
      <c r="A27" s="276">
        <f>A26</f>
        <v>10</v>
      </c>
      <c r="C27" s="572"/>
      <c r="D27" s="300">
        <v>10016936</v>
      </c>
      <c r="E27" s="303"/>
      <c r="F27" s="303"/>
      <c r="G27" s="303">
        <v>3</v>
      </c>
      <c r="H27" s="449"/>
      <c r="I27" s="450">
        <v>250</v>
      </c>
      <c r="J27" s="451" t="s">
        <v>39</v>
      </c>
      <c r="K27" s="449">
        <f>G27*I27</f>
        <v>750</v>
      </c>
      <c r="L27" s="957">
        <v>0.1</v>
      </c>
      <c r="M27" s="300"/>
      <c r="N27" s="300"/>
      <c r="O27" s="468"/>
      <c r="P27" s="452"/>
      <c r="Q27" s="453"/>
      <c r="R27" s="463"/>
      <c r="S27" s="470"/>
      <c r="U27" s="448"/>
      <c r="Z27" s="456"/>
      <c r="AA27" s="456"/>
    </row>
    <row r="28" spans="1:27" ht="23.25" customHeight="1">
      <c r="A28" s="276">
        <f>ROW()/2-3</f>
        <v>11</v>
      </c>
      <c r="C28" s="297">
        <v>9</v>
      </c>
      <c r="D28" s="285">
        <v>44528</v>
      </c>
      <c r="E28" s="289" t="s">
        <v>898</v>
      </c>
      <c r="F28" s="289"/>
      <c r="G28" s="289"/>
      <c r="H28" s="457"/>
      <c r="I28" s="458"/>
      <c r="J28" s="459" t="s">
        <v>39</v>
      </c>
      <c r="K28" s="457"/>
      <c r="L28" s="956" t="s">
        <v>436</v>
      </c>
      <c r="M28" s="287"/>
      <c r="N28" s="440"/>
      <c r="O28" s="610"/>
      <c r="P28" s="870"/>
      <c r="Q28" s="871"/>
      <c r="R28" s="441"/>
      <c r="S28" s="871"/>
      <c r="U28" s="448"/>
      <c r="Z28" s="456"/>
      <c r="AA28" s="456"/>
    </row>
    <row r="29" spans="1:27" ht="23.25" customHeight="1">
      <c r="A29" s="276">
        <f>A28</f>
        <v>11</v>
      </c>
      <c r="C29" s="572"/>
      <c r="D29" s="300">
        <v>10016936</v>
      </c>
      <c r="E29" s="303"/>
      <c r="F29" s="303"/>
      <c r="G29" s="303">
        <v>3</v>
      </c>
      <c r="H29" s="449"/>
      <c r="I29" s="450">
        <v>60</v>
      </c>
      <c r="J29" s="451"/>
      <c r="K29" s="449">
        <f>G29*I29</f>
        <v>180</v>
      </c>
      <c r="L29" s="957">
        <v>0.1</v>
      </c>
      <c r="M29" s="300"/>
      <c r="N29" s="300"/>
      <c r="O29" s="468"/>
      <c r="P29" s="452"/>
      <c r="Q29" s="453"/>
      <c r="R29" s="463"/>
      <c r="S29" s="470"/>
      <c r="U29" s="448"/>
      <c r="Z29" s="456"/>
      <c r="AA29" s="456"/>
    </row>
    <row r="30" spans="1:27" ht="23.25" customHeight="1">
      <c r="A30" s="276">
        <f>ROW()/2-3</f>
        <v>12</v>
      </c>
      <c r="C30" s="571">
        <v>10</v>
      </c>
      <c r="D30" s="285">
        <v>44528</v>
      </c>
      <c r="E30" s="289" t="s">
        <v>899</v>
      </c>
      <c r="F30" s="289"/>
      <c r="G30" s="289"/>
      <c r="H30" s="457"/>
      <c r="I30" s="458"/>
      <c r="J30" s="459" t="s">
        <v>39</v>
      </c>
      <c r="K30" s="457"/>
      <c r="L30" s="956" t="s">
        <v>436</v>
      </c>
      <c r="M30" s="287"/>
      <c r="N30" s="440"/>
      <c r="O30" s="610"/>
      <c r="P30" s="870"/>
      <c r="Q30" s="871"/>
      <c r="R30" s="441"/>
      <c r="S30" s="871"/>
      <c r="U30" s="448"/>
      <c r="Z30" s="456"/>
      <c r="AA30" s="456"/>
    </row>
    <row r="31" spans="1:27" ht="23.25" customHeight="1">
      <c r="A31" s="276">
        <f>A30</f>
        <v>12</v>
      </c>
      <c r="C31" s="572"/>
      <c r="D31" s="300">
        <v>10016936</v>
      </c>
      <c r="E31" s="303"/>
      <c r="F31" s="303"/>
      <c r="G31" s="303">
        <v>1</v>
      </c>
      <c r="H31" s="449"/>
      <c r="I31" s="450">
        <v>2950</v>
      </c>
      <c r="J31" s="451" t="s">
        <v>39</v>
      </c>
      <c r="K31" s="449">
        <f>G31*I31</f>
        <v>2950</v>
      </c>
      <c r="L31" s="957">
        <v>0.1</v>
      </c>
      <c r="M31" s="300"/>
      <c r="N31" s="300"/>
      <c r="O31" s="468"/>
      <c r="P31" s="452"/>
      <c r="Q31" s="453"/>
      <c r="R31" s="463"/>
      <c r="S31" s="470"/>
      <c r="U31" s="448"/>
      <c r="Z31" s="456"/>
      <c r="AA31" s="456"/>
    </row>
    <row r="32" spans="1:27" ht="23.25" customHeight="1">
      <c r="A32" s="276">
        <f>ROW()/2-3</f>
        <v>13</v>
      </c>
      <c r="C32" s="297">
        <v>11</v>
      </c>
      <c r="D32" s="285">
        <v>44528</v>
      </c>
      <c r="E32" s="289" t="s">
        <v>900</v>
      </c>
      <c r="F32" s="289"/>
      <c r="G32" s="289"/>
      <c r="H32" s="457"/>
      <c r="I32" s="458"/>
      <c r="J32" s="459" t="s">
        <v>39</v>
      </c>
      <c r="K32" s="457"/>
      <c r="L32" s="956" t="s">
        <v>436</v>
      </c>
      <c r="M32" s="287"/>
      <c r="N32" s="440"/>
      <c r="O32" s="610"/>
      <c r="P32" s="870"/>
      <c r="Q32" s="871"/>
      <c r="R32" s="441"/>
      <c r="S32" s="871"/>
      <c r="U32" s="448"/>
      <c r="Z32" s="456"/>
      <c r="AA32" s="456"/>
    </row>
    <row r="33" spans="1:27" ht="23.25" customHeight="1">
      <c r="A33" s="276">
        <f>A32</f>
        <v>13</v>
      </c>
      <c r="C33" s="572"/>
      <c r="D33" s="300">
        <v>10016936</v>
      </c>
      <c r="E33" s="303"/>
      <c r="F33" s="303"/>
      <c r="G33" s="303">
        <v>3</v>
      </c>
      <c r="H33" s="449"/>
      <c r="I33" s="450">
        <v>900</v>
      </c>
      <c r="J33" s="451" t="s">
        <v>39</v>
      </c>
      <c r="K33" s="449">
        <f>G33*I33</f>
        <v>2700</v>
      </c>
      <c r="L33" s="957">
        <v>0.1</v>
      </c>
      <c r="M33" s="300"/>
      <c r="N33" s="300"/>
      <c r="O33" s="468"/>
      <c r="P33" s="452"/>
      <c r="Q33" s="453"/>
      <c r="R33" s="463"/>
      <c r="S33" s="470"/>
      <c r="U33" s="448"/>
      <c r="Z33" s="456"/>
      <c r="AA33" s="456"/>
    </row>
    <row r="34" spans="1:27" ht="23.25" customHeight="1">
      <c r="A34" s="276">
        <f>ROW()/2-3</f>
        <v>14</v>
      </c>
      <c r="C34" s="571">
        <v>12</v>
      </c>
      <c r="D34" s="285">
        <v>44528</v>
      </c>
      <c r="E34" s="289" t="s">
        <v>901</v>
      </c>
      <c r="F34" s="289"/>
      <c r="G34" s="289"/>
      <c r="H34" s="457"/>
      <c r="I34" s="458"/>
      <c r="J34" s="459" t="s">
        <v>39</v>
      </c>
      <c r="K34" s="457"/>
      <c r="L34" s="956" t="s">
        <v>436</v>
      </c>
      <c r="M34" s="287"/>
      <c r="N34" s="440"/>
      <c r="O34" s="610"/>
      <c r="P34" s="870"/>
      <c r="Q34" s="871"/>
      <c r="R34" s="441"/>
      <c r="S34" s="871"/>
      <c r="U34" s="448"/>
      <c r="Z34" s="456"/>
      <c r="AA34" s="456"/>
    </row>
    <row r="35" spans="1:27" ht="23.25" customHeight="1">
      <c r="A35" s="276">
        <f>A34</f>
        <v>14</v>
      </c>
      <c r="C35" s="572"/>
      <c r="D35" s="300">
        <v>10016936</v>
      </c>
      <c r="E35" s="303"/>
      <c r="F35" s="303"/>
      <c r="G35" s="303">
        <v>2</v>
      </c>
      <c r="H35" s="449"/>
      <c r="I35" s="450">
        <v>1380</v>
      </c>
      <c r="J35" s="451" t="s">
        <v>39</v>
      </c>
      <c r="K35" s="449">
        <f>G35*I35</f>
        <v>2760</v>
      </c>
      <c r="L35" s="957">
        <v>0.1</v>
      </c>
      <c r="M35" s="300"/>
      <c r="N35" s="300"/>
      <c r="O35" s="468"/>
      <c r="P35" s="452"/>
      <c r="Q35" s="453"/>
      <c r="R35" s="463"/>
      <c r="S35" s="470"/>
      <c r="U35" s="448"/>
      <c r="Z35" s="456"/>
      <c r="AA35" s="456"/>
    </row>
    <row r="36" spans="1:27" ht="23.25" customHeight="1">
      <c r="C36" s="297">
        <v>13</v>
      </c>
      <c r="D36" s="285">
        <v>44528</v>
      </c>
      <c r="E36" s="296" t="s">
        <v>455</v>
      </c>
      <c r="F36" s="296"/>
      <c r="G36" s="296"/>
      <c r="H36" s="461"/>
      <c r="I36" s="458"/>
      <c r="J36" s="459"/>
      <c r="K36" s="461"/>
      <c r="L36" s="956" t="s">
        <v>854</v>
      </c>
      <c r="M36" s="287"/>
      <c r="N36" s="287"/>
      <c r="O36" s="610"/>
      <c r="P36" s="870"/>
      <c r="Q36" s="871"/>
      <c r="R36" s="441"/>
      <c r="S36" s="871"/>
      <c r="U36" s="448"/>
      <c r="Z36" s="456"/>
      <c r="AA36" s="456"/>
    </row>
    <row r="37" spans="1:27" ht="23.25" customHeight="1">
      <c r="C37" s="572"/>
      <c r="D37" s="300">
        <v>10016936</v>
      </c>
      <c r="E37" s="303"/>
      <c r="F37" s="303"/>
      <c r="G37" s="303">
        <v>1</v>
      </c>
      <c r="H37" s="449"/>
      <c r="I37" s="450">
        <v>151</v>
      </c>
      <c r="J37" s="451"/>
      <c r="K37" s="449">
        <f>G37*I37</f>
        <v>151</v>
      </c>
      <c r="L37" s="957">
        <v>0.08</v>
      </c>
      <c r="M37" s="300"/>
      <c r="N37" s="463"/>
      <c r="O37" s="468"/>
      <c r="P37" s="452"/>
      <c r="Q37" s="453"/>
      <c r="R37" s="463"/>
      <c r="S37" s="470"/>
      <c r="U37" s="448"/>
      <c r="Z37" s="456"/>
      <c r="AA37" s="456"/>
    </row>
    <row r="38" spans="1:27" ht="23.25" customHeight="1">
      <c r="C38" s="297">
        <v>14</v>
      </c>
      <c r="D38" s="285">
        <v>44528</v>
      </c>
      <c r="E38" s="289" t="s">
        <v>458</v>
      </c>
      <c r="F38" s="289"/>
      <c r="G38" s="289"/>
      <c r="H38" s="457"/>
      <c r="I38" s="458"/>
      <c r="J38" s="459"/>
      <c r="K38" s="457"/>
      <c r="L38" s="956" t="s">
        <v>436</v>
      </c>
      <c r="M38" s="314"/>
      <c r="N38" s="469"/>
      <c r="O38" s="872"/>
      <c r="P38" s="873"/>
      <c r="Q38" s="462"/>
      <c r="R38" s="469"/>
      <c r="S38" s="874"/>
      <c r="U38" s="448"/>
      <c r="Z38" s="456"/>
      <c r="AA38" s="456"/>
    </row>
    <row r="39" spans="1:27" ht="23.25" customHeight="1">
      <c r="C39" s="297"/>
      <c r="D39" s="300">
        <v>10016936</v>
      </c>
      <c r="E39" s="303"/>
      <c r="F39" s="303"/>
      <c r="G39" s="303"/>
      <c r="H39" s="449"/>
      <c r="I39" s="450"/>
      <c r="J39" s="451"/>
      <c r="K39" s="972">
        <v>0</v>
      </c>
      <c r="L39" s="957">
        <v>0.1</v>
      </c>
      <c r="M39" s="314"/>
      <c r="N39" s="469"/>
      <c r="O39" s="872"/>
      <c r="P39" s="873"/>
      <c r="Q39" s="462"/>
      <c r="R39" s="469"/>
      <c r="S39" s="874"/>
      <c r="U39" s="448"/>
      <c r="Z39" s="456"/>
      <c r="AA39" s="456"/>
    </row>
    <row r="40" spans="1:27" ht="23.25" customHeight="1">
      <c r="C40" s="571">
        <v>15</v>
      </c>
      <c r="D40" s="285">
        <v>44528</v>
      </c>
      <c r="E40" s="289" t="s">
        <v>458</v>
      </c>
      <c r="F40" s="289"/>
      <c r="G40" s="289"/>
      <c r="H40" s="457"/>
      <c r="I40" s="458"/>
      <c r="J40" s="459"/>
      <c r="K40" s="585"/>
      <c r="L40" s="956" t="s">
        <v>854</v>
      </c>
      <c r="M40" s="287"/>
      <c r="N40" s="440"/>
      <c r="O40" s="610"/>
      <c r="P40" s="870"/>
      <c r="Q40" s="871"/>
      <c r="R40" s="441"/>
      <c r="S40" s="871"/>
    </row>
    <row r="41" spans="1:27" ht="23.25" customHeight="1">
      <c r="C41" s="572"/>
      <c r="D41" s="300">
        <v>10016936</v>
      </c>
      <c r="E41" s="303"/>
      <c r="F41" s="303"/>
      <c r="G41" s="303"/>
      <c r="H41" s="449"/>
      <c r="I41" s="450"/>
      <c r="J41" s="451"/>
      <c r="K41" s="970">
        <v>-1</v>
      </c>
      <c r="L41" s="957">
        <v>0.08</v>
      </c>
      <c r="M41" s="300"/>
      <c r="N41" s="300"/>
      <c r="O41" s="468"/>
      <c r="P41" s="452"/>
      <c r="Q41" s="453"/>
      <c r="R41" s="463"/>
      <c r="S41" s="470"/>
    </row>
    <row r="42" spans="1:27" ht="23.25" customHeight="1">
      <c r="C42" s="571">
        <v>16</v>
      </c>
      <c r="D42" s="285">
        <v>44528</v>
      </c>
      <c r="E42" s="289" t="s">
        <v>459</v>
      </c>
      <c r="F42" s="289"/>
      <c r="G42" s="289"/>
      <c r="H42" s="457"/>
      <c r="I42" s="458"/>
      <c r="J42" s="459"/>
      <c r="K42" s="585"/>
      <c r="L42" s="289"/>
      <c r="M42" s="287"/>
      <c r="N42" s="440"/>
      <c r="O42" s="610"/>
      <c r="P42" s="870"/>
      <c r="Q42" s="871"/>
      <c r="R42" s="441"/>
      <c r="S42" s="871"/>
    </row>
    <row r="43" spans="1:27" ht="23.25" customHeight="1">
      <c r="C43" s="572"/>
      <c r="D43" s="300">
        <v>10016936</v>
      </c>
      <c r="E43" s="303"/>
      <c r="F43" s="303"/>
      <c r="G43" s="303"/>
      <c r="H43" s="449"/>
      <c r="I43" s="450"/>
      <c r="J43" s="451"/>
      <c r="K43" s="970">
        <f>SUM(K26:K41)</f>
        <v>9490</v>
      </c>
      <c r="L43" s="303"/>
      <c r="M43" s="300"/>
      <c r="N43" s="300"/>
      <c r="O43" s="468"/>
      <c r="P43" s="452"/>
      <c r="Q43" s="453"/>
      <c r="R43" s="463"/>
      <c r="S43" s="470"/>
    </row>
    <row r="44" spans="1:27" ht="23.25" customHeight="1">
      <c r="C44" s="571">
        <v>17</v>
      </c>
      <c r="D44" s="285"/>
      <c r="E44" s="289" t="s">
        <v>462</v>
      </c>
      <c r="F44" s="289"/>
      <c r="G44" s="289"/>
      <c r="H44" s="457"/>
      <c r="I44" s="458"/>
      <c r="J44" s="459"/>
      <c r="K44" s="585"/>
      <c r="L44" s="289"/>
      <c r="M44" s="287"/>
      <c r="N44" s="440"/>
      <c r="O44" s="610"/>
      <c r="P44" s="870"/>
      <c r="Q44" s="871"/>
      <c r="R44" s="441"/>
      <c r="S44" s="871"/>
    </row>
    <row r="45" spans="1:27" ht="23.25" customHeight="1">
      <c r="C45" s="572"/>
      <c r="D45" s="300"/>
      <c r="E45" s="303"/>
      <c r="F45" s="303"/>
      <c r="G45" s="303"/>
      <c r="H45" s="449"/>
      <c r="I45" s="450"/>
      <c r="J45" s="451"/>
      <c r="K45" s="970">
        <f>K25+K43</f>
        <v>14920</v>
      </c>
      <c r="L45" s="303"/>
      <c r="M45" s="300"/>
      <c r="N45" s="300"/>
      <c r="O45" s="468"/>
      <c r="P45" s="452"/>
      <c r="Q45" s="453"/>
      <c r="R45" s="463"/>
      <c r="S45" s="470"/>
    </row>
  </sheetData>
  <mergeCells count="13">
    <mergeCell ref="P10:Q10"/>
    <mergeCell ref="R10:S11"/>
    <mergeCell ref="P11:Q11"/>
    <mergeCell ref="C4:F4"/>
    <mergeCell ref="C10:C11"/>
    <mergeCell ref="K10:K11"/>
    <mergeCell ref="L10:L11"/>
    <mergeCell ref="M10:M11"/>
    <mergeCell ref="I10:J11"/>
    <mergeCell ref="E10:E11"/>
    <mergeCell ref="F10:F11"/>
    <mergeCell ref="G10:G11"/>
    <mergeCell ref="H10:H11"/>
  </mergeCells>
  <phoneticPr fontId="1"/>
  <pageMargins left="0.70866141732283472" right="0.70866141732283472" top="1.1417322834645669" bottom="0.74803149606299213" header="0.51181102362204722" footer="0.31496062992125984"/>
  <pageSetup paperSize="9" scale="41" firstPageNumber="43" orientation="landscape" r:id="rId1"/>
  <headerFooter>
    <oddHeader>&amp;R2022年度　情報化評議会(CI-NET)　標準委員会　第3回　資料6
2022年12月02日</oddHeader>
  </headerFooter>
  <colBreaks count="1" manualBreakCount="1">
    <brk id="19" min="1" max="4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AA49"/>
  <sheetViews>
    <sheetView view="pageBreakPreview" topLeftCell="B23" zoomScale="70" zoomScaleNormal="100" zoomScaleSheetLayoutView="70" workbookViewId="0">
      <selection activeCell="D40" sqref="D40:E41"/>
    </sheetView>
  </sheetViews>
  <sheetFormatPr defaultColWidth="9" defaultRowHeight="23.25" customHeight="1"/>
  <cols>
    <col min="1" max="1" width="1.375" style="276" hidden="1" customWidth="1"/>
    <col min="2" max="2" width="10.625" style="276" customWidth="1"/>
    <col min="3" max="3" width="5.5" style="427" customWidth="1"/>
    <col min="4" max="4" width="14.625" style="435" customWidth="1"/>
    <col min="5" max="5" width="41.625" style="276" customWidth="1"/>
    <col min="6" max="6" width="33.75" style="276" customWidth="1"/>
    <col min="7" max="7" width="19.375" style="276" customWidth="1"/>
    <col min="8" max="8" width="10.625" style="276" customWidth="1"/>
    <col min="9" max="9" width="12.125" style="254" customWidth="1"/>
    <col min="10" max="10" width="3.125" style="276" customWidth="1"/>
    <col min="11" max="11" width="14.375" style="254" customWidth="1"/>
    <col min="12" max="12" width="20.25" style="276" customWidth="1"/>
    <col min="13" max="13" width="16" style="427" bestFit="1" customWidth="1"/>
    <col min="14" max="14" width="10.625" style="427" bestFit="1" customWidth="1"/>
    <col min="15" max="15" width="11.5" style="276" customWidth="1"/>
    <col min="16" max="16" width="9.75" style="276" customWidth="1"/>
    <col min="17" max="17" width="3.75" style="276" customWidth="1"/>
    <col min="18" max="18" width="10.125" style="427" customWidth="1"/>
    <col min="19" max="19" width="2" style="276" customWidth="1"/>
    <col min="20" max="20" width="3.625" style="276" customWidth="1"/>
    <col min="21" max="24" width="9" style="276"/>
    <col min="25" max="25" width="26.375" style="276" customWidth="1"/>
    <col min="26" max="27" width="15.375" style="276" customWidth="1"/>
    <col min="28" max="16384" width="9" style="276"/>
  </cols>
  <sheetData>
    <row r="1" spans="1:27" ht="5.0999999999999996" customHeight="1">
      <c r="A1" s="482"/>
      <c r="B1" s="482"/>
      <c r="C1" s="482"/>
      <c r="D1" s="482"/>
      <c r="E1" s="482"/>
      <c r="F1" s="482"/>
      <c r="G1" s="482"/>
      <c r="H1" s="482"/>
      <c r="I1" s="482"/>
      <c r="J1" s="482"/>
      <c r="K1" s="482"/>
      <c r="L1" s="482"/>
      <c r="M1" s="482"/>
      <c r="N1" s="482"/>
      <c r="O1" s="482"/>
      <c r="P1" s="482"/>
      <c r="Q1" s="482"/>
      <c r="R1" s="482"/>
      <c r="S1" s="482"/>
      <c r="T1" s="482"/>
    </row>
    <row r="2" spans="1:27" ht="19.5" customHeight="1">
      <c r="A2" s="482"/>
      <c r="B2" s="482"/>
      <c r="C2" s="482"/>
      <c r="D2" s="482"/>
      <c r="E2" s="482"/>
      <c r="F2" s="482"/>
      <c r="G2" s="482"/>
      <c r="H2" s="482"/>
      <c r="I2" s="482"/>
      <c r="J2" s="482"/>
      <c r="K2" s="482"/>
      <c r="L2" s="482"/>
      <c r="M2" s="482"/>
      <c r="N2" s="482"/>
      <c r="O2" s="482"/>
      <c r="P2" s="482"/>
      <c r="Q2" s="482"/>
      <c r="R2" s="482"/>
      <c r="S2" s="482"/>
      <c r="T2" s="482"/>
    </row>
    <row r="3" spans="1:27" s="425" customFormat="1" ht="23.25" customHeight="1" thickBot="1">
      <c r="A3" s="482"/>
      <c r="B3" s="482"/>
      <c r="C3" s="482"/>
      <c r="D3" s="482"/>
      <c r="E3" s="482"/>
      <c r="F3" s="482"/>
      <c r="G3" s="482"/>
      <c r="H3" s="482"/>
      <c r="I3" s="482"/>
      <c r="J3" s="482"/>
      <c r="K3" s="482"/>
      <c r="L3" s="482"/>
      <c r="M3" s="482"/>
      <c r="N3" s="482"/>
      <c r="O3" s="482"/>
      <c r="P3" s="482"/>
      <c r="Q3" s="482"/>
      <c r="R3" s="482"/>
      <c r="S3" s="482"/>
      <c r="T3" s="482"/>
    </row>
    <row r="4" spans="1:27" ht="23.25" customHeight="1" thickBot="1">
      <c r="A4" s="482"/>
      <c r="B4" s="482"/>
      <c r="C4" s="1659" t="s">
        <v>461</v>
      </c>
      <c r="D4" s="1660"/>
      <c r="E4" s="1660"/>
      <c r="F4" s="1661"/>
      <c r="G4" s="482"/>
      <c r="H4" s="482"/>
      <c r="I4" s="482"/>
      <c r="J4" s="482"/>
      <c r="K4" s="482"/>
      <c r="L4" s="482"/>
      <c r="M4" s="482"/>
      <c r="N4" s="482"/>
      <c r="O4" s="482"/>
      <c r="P4" s="482"/>
      <c r="Q4" s="482"/>
      <c r="R4" s="482"/>
      <c r="S4" s="482"/>
      <c r="T4" s="482"/>
    </row>
    <row r="5" spans="1:27" ht="23.25" customHeight="1">
      <c r="B5" s="426"/>
      <c r="C5" s="276"/>
      <c r="D5" s="427"/>
      <c r="E5" s="428"/>
      <c r="F5" s="426"/>
      <c r="G5" s="426"/>
      <c r="H5" s="426"/>
      <c r="I5" s="426"/>
      <c r="J5" s="254"/>
      <c r="K5" s="429"/>
      <c r="L5" s="430"/>
      <c r="M5" s="426"/>
      <c r="O5" s="427"/>
      <c r="Q5" s="429"/>
      <c r="R5" s="254"/>
    </row>
    <row r="6" spans="1:27" ht="23.25" customHeight="1">
      <c r="B6" s="426"/>
      <c r="C6" s="907" t="s">
        <v>527</v>
      </c>
      <c r="D6" s="935"/>
      <c r="E6" s="929"/>
      <c r="F6" s="641" t="s">
        <v>224</v>
      </c>
      <c r="G6" s="930" t="s">
        <v>920</v>
      </c>
      <c r="H6" s="268" t="s">
        <v>225</v>
      </c>
      <c r="I6" s="641" t="s">
        <v>405</v>
      </c>
      <c r="J6" s="931"/>
      <c r="K6" s="930"/>
      <c r="L6" s="932" t="s">
        <v>23</v>
      </c>
      <c r="M6" s="268">
        <v>99999999</v>
      </c>
      <c r="O6" s="427"/>
      <c r="Q6" s="429"/>
      <c r="R6" s="254"/>
    </row>
    <row r="7" spans="1:27" ht="23.25" customHeight="1">
      <c r="B7" s="426"/>
      <c r="C7" s="907" t="s">
        <v>756</v>
      </c>
      <c r="D7" s="935"/>
      <c r="E7" s="929"/>
      <c r="F7" s="641"/>
      <c r="G7" s="930"/>
      <c r="H7" s="932" t="s">
        <v>801</v>
      </c>
      <c r="I7" s="268" t="s">
        <v>795</v>
      </c>
      <c r="J7" s="931"/>
      <c r="K7" s="930"/>
      <c r="L7" s="933" t="s">
        <v>860</v>
      </c>
      <c r="M7" s="934">
        <v>44540</v>
      </c>
      <c r="O7" s="427"/>
      <c r="Q7" s="429"/>
      <c r="R7" s="254"/>
    </row>
    <row r="8" spans="1:27" ht="23.25" customHeight="1">
      <c r="C8" s="431"/>
      <c r="D8" s="432"/>
      <c r="J8" s="429"/>
      <c r="K8" s="430"/>
      <c r="Q8" s="429"/>
      <c r="R8" s="254"/>
      <c r="T8" s="433"/>
    </row>
    <row r="9" spans="1:27" ht="32.25" customHeight="1">
      <c r="C9" s="434"/>
      <c r="E9" s="279"/>
      <c r="F9" s="279"/>
      <c r="G9" s="472" t="s">
        <v>828</v>
      </c>
      <c r="H9" s="279"/>
      <c r="I9" s="278"/>
      <c r="L9" s="279"/>
      <c r="P9" s="436"/>
      <c r="Q9" s="436"/>
    </row>
    <row r="10" spans="1:27" ht="23.25" customHeight="1">
      <c r="C10" s="1645" t="s">
        <v>345</v>
      </c>
      <c r="D10" s="280" t="s">
        <v>709</v>
      </c>
      <c r="E10" s="1423" t="s">
        <v>234</v>
      </c>
      <c r="F10" s="1423" t="s">
        <v>419</v>
      </c>
      <c r="G10" s="1423" t="s">
        <v>420</v>
      </c>
      <c r="H10" s="1423" t="s">
        <v>421</v>
      </c>
      <c r="I10" s="1641" t="s">
        <v>422</v>
      </c>
      <c r="J10" s="1642"/>
      <c r="K10" s="1650" t="s">
        <v>423</v>
      </c>
      <c r="L10" s="1423" t="s">
        <v>983</v>
      </c>
      <c r="M10" s="1654" t="s">
        <v>425</v>
      </c>
      <c r="N10" s="570" t="s">
        <v>417</v>
      </c>
      <c r="O10" s="573" t="s">
        <v>426</v>
      </c>
      <c r="P10" s="1641" t="s">
        <v>427</v>
      </c>
      <c r="Q10" s="1642"/>
      <c r="R10" s="1641" t="s">
        <v>428</v>
      </c>
      <c r="S10" s="1642"/>
    </row>
    <row r="11" spans="1:27" ht="23.25" customHeight="1">
      <c r="C11" s="1646"/>
      <c r="D11" s="280" t="s">
        <v>710</v>
      </c>
      <c r="E11" s="1424"/>
      <c r="F11" s="1424"/>
      <c r="G11" s="1424"/>
      <c r="H11" s="1424"/>
      <c r="I11" s="1643"/>
      <c r="J11" s="1644"/>
      <c r="K11" s="1651"/>
      <c r="L11" s="1424"/>
      <c r="M11" s="1424"/>
      <c r="N11" s="563" t="s">
        <v>429</v>
      </c>
      <c r="O11" s="574" t="s">
        <v>431</v>
      </c>
      <c r="P11" s="1643" t="s">
        <v>432</v>
      </c>
      <c r="Q11" s="1644"/>
      <c r="R11" s="1643"/>
      <c r="S11" s="1644"/>
    </row>
    <row r="12" spans="1:27" ht="18.75">
      <c r="A12" s="276">
        <f>ROW()/2-3</f>
        <v>3</v>
      </c>
      <c r="C12" s="571">
        <v>1</v>
      </c>
      <c r="D12" s="285">
        <v>44526</v>
      </c>
      <c r="E12" s="289" t="s">
        <v>893</v>
      </c>
      <c r="F12" s="289"/>
      <c r="G12" s="289"/>
      <c r="H12" s="289"/>
      <c r="I12" s="458"/>
      <c r="J12" s="459" t="s">
        <v>39</v>
      </c>
      <c r="K12" s="457" t="s">
        <v>39</v>
      </c>
      <c r="L12" s="956" t="s">
        <v>436</v>
      </c>
      <c r="M12" s="287"/>
      <c r="N12" s="287"/>
      <c r="O12" s="610"/>
      <c r="P12" s="870"/>
      <c r="Q12" s="871"/>
      <c r="R12" s="870"/>
      <c r="S12" s="871"/>
      <c r="T12" s="276" t="str">
        <f ca="1">IF(ISBLANK(INDIRECT($A$1&amp;"!B"&amp;($A12+$A$2))),"",IFERROR(TEXT(INDIRECT($A$1&amp;"!"&amp;T$1&amp;($A12+$A$2)),"@"),""))</f>
        <v/>
      </c>
      <c r="U12" s="448"/>
      <c r="Z12" s="448"/>
      <c r="AA12" s="448"/>
    </row>
    <row r="13" spans="1:27" ht="18.75">
      <c r="A13" s="276">
        <f>A12</f>
        <v>3</v>
      </c>
      <c r="C13" s="297"/>
      <c r="D13" s="300">
        <v>10016015</v>
      </c>
      <c r="E13" s="303"/>
      <c r="F13" s="303"/>
      <c r="G13" s="303">
        <v>1</v>
      </c>
      <c r="H13" s="449"/>
      <c r="I13" s="450">
        <v>750</v>
      </c>
      <c r="J13" s="451" t="s">
        <v>39</v>
      </c>
      <c r="K13" s="449">
        <f>G13*I13</f>
        <v>750</v>
      </c>
      <c r="L13" s="957">
        <v>0.1</v>
      </c>
      <c r="M13" s="300"/>
      <c r="N13" s="300"/>
      <c r="O13" s="468"/>
      <c r="P13" s="452"/>
      <c r="Q13" s="453"/>
      <c r="R13" s="452"/>
      <c r="S13" s="453"/>
      <c r="T13" s="276" t="str">
        <f ca="1">IF(ISBLANK(INDIRECT($A$1&amp;"!B"&amp;($A13+$A$2))),"",IFERROR(TEXT(INDIRECT($A$1&amp;"!"&amp;T$2&amp;($A13+$A$2)),"@"),""))</f>
        <v/>
      </c>
      <c r="U13" s="448"/>
      <c r="Z13" s="456"/>
      <c r="AA13" s="456"/>
    </row>
    <row r="14" spans="1:27" ht="18.75">
      <c r="A14" s="276">
        <f>ROW()/2-3</f>
        <v>4</v>
      </c>
      <c r="C14" s="571">
        <v>2</v>
      </c>
      <c r="D14" s="285">
        <v>44526</v>
      </c>
      <c r="E14" s="289" t="s">
        <v>894</v>
      </c>
      <c r="F14" s="289"/>
      <c r="G14" s="289"/>
      <c r="H14" s="457"/>
      <c r="I14" s="458"/>
      <c r="J14" s="459" t="s">
        <v>39</v>
      </c>
      <c r="K14" s="457"/>
      <c r="L14" s="956" t="s">
        <v>436</v>
      </c>
      <c r="M14" s="287"/>
      <c r="N14" s="287"/>
      <c r="O14" s="610"/>
      <c r="P14" s="870"/>
      <c r="Q14" s="871"/>
      <c r="R14" s="870"/>
      <c r="S14" s="871"/>
      <c r="U14" s="448"/>
      <c r="Z14" s="456"/>
      <c r="AA14" s="456"/>
    </row>
    <row r="15" spans="1:27" ht="18.75">
      <c r="A15" s="276">
        <f>A14</f>
        <v>4</v>
      </c>
      <c r="C15" s="297"/>
      <c r="D15" s="300">
        <v>10016015</v>
      </c>
      <c r="E15" s="303"/>
      <c r="F15" s="303"/>
      <c r="G15" s="303">
        <v>1</v>
      </c>
      <c r="H15" s="449"/>
      <c r="I15" s="450">
        <v>1350</v>
      </c>
      <c r="J15" s="451" t="s">
        <v>39</v>
      </c>
      <c r="K15" s="449">
        <f>G15*I15</f>
        <v>1350</v>
      </c>
      <c r="L15" s="957">
        <v>0.1</v>
      </c>
      <c r="M15" s="300"/>
      <c r="N15" s="300"/>
      <c r="O15" s="468"/>
      <c r="P15" s="452"/>
      <c r="Q15" s="453"/>
      <c r="R15" s="452"/>
      <c r="S15" s="453"/>
      <c r="U15" s="448"/>
      <c r="Z15" s="456"/>
      <c r="AA15" s="456"/>
    </row>
    <row r="16" spans="1:27" ht="18.75">
      <c r="C16" s="571">
        <v>3</v>
      </c>
      <c r="D16" s="285">
        <v>44526</v>
      </c>
      <c r="E16" s="289" t="s">
        <v>895</v>
      </c>
      <c r="F16" s="296"/>
      <c r="G16" s="289"/>
      <c r="H16" s="461"/>
      <c r="I16" s="458"/>
      <c r="J16" s="459" t="s">
        <v>39</v>
      </c>
      <c r="K16" s="457"/>
      <c r="L16" s="956" t="s">
        <v>436</v>
      </c>
      <c r="M16" s="314"/>
      <c r="N16" s="314"/>
      <c r="O16" s="872"/>
      <c r="P16" s="873"/>
      <c r="Q16" s="462"/>
      <c r="R16" s="873"/>
      <c r="S16" s="462"/>
      <c r="U16" s="448"/>
      <c r="Z16" s="456"/>
      <c r="AA16" s="456"/>
    </row>
    <row r="17" spans="1:27" ht="18.75">
      <c r="C17" s="297"/>
      <c r="D17" s="300">
        <v>10016015</v>
      </c>
      <c r="E17" s="303"/>
      <c r="F17" s="296"/>
      <c r="G17" s="303">
        <v>2</v>
      </c>
      <c r="H17" s="461"/>
      <c r="I17" s="450">
        <v>1200</v>
      </c>
      <c r="J17" s="451" t="s">
        <v>39</v>
      </c>
      <c r="K17" s="449">
        <f>G17*I17</f>
        <v>2400</v>
      </c>
      <c r="L17" s="957">
        <v>0.1</v>
      </c>
      <c r="M17" s="314"/>
      <c r="N17" s="314"/>
      <c r="O17" s="872"/>
      <c r="P17" s="873"/>
      <c r="Q17" s="462"/>
      <c r="R17" s="873"/>
      <c r="S17" s="462"/>
      <c r="U17" s="448"/>
      <c r="Z17" s="456"/>
      <c r="AA17" s="456"/>
    </row>
    <row r="18" spans="1:27" ht="18.75">
      <c r="C18" s="571">
        <v>4</v>
      </c>
      <c r="D18" s="285">
        <v>44526</v>
      </c>
      <c r="E18" s="289" t="s">
        <v>458</v>
      </c>
      <c r="F18" s="289"/>
      <c r="G18" s="289"/>
      <c r="H18" s="457"/>
      <c r="I18" s="458"/>
      <c r="J18" s="459"/>
      <c r="K18" s="457"/>
      <c r="L18" s="956" t="s">
        <v>436</v>
      </c>
      <c r="M18" s="287"/>
      <c r="N18" s="287"/>
      <c r="O18" s="610"/>
      <c r="P18" s="870"/>
      <c r="Q18" s="871"/>
      <c r="R18" s="870"/>
      <c r="S18" s="871"/>
    </row>
    <row r="19" spans="1:27" ht="18.75">
      <c r="C19" s="297"/>
      <c r="D19" s="300">
        <v>10016015</v>
      </c>
      <c r="E19" s="303"/>
      <c r="F19" s="303"/>
      <c r="G19" s="303"/>
      <c r="H19" s="449"/>
      <c r="I19" s="450"/>
      <c r="J19" s="451"/>
      <c r="K19" s="449">
        <v>0</v>
      </c>
      <c r="L19" s="957">
        <v>0.1</v>
      </c>
      <c r="M19" s="300"/>
      <c r="N19" s="300"/>
      <c r="O19" s="468"/>
      <c r="P19" s="452"/>
      <c r="Q19" s="453"/>
      <c r="R19" s="452"/>
      <c r="S19" s="453"/>
    </row>
    <row r="20" spans="1:27" ht="18.75">
      <c r="C20" s="571">
        <v>5</v>
      </c>
      <c r="D20" s="285">
        <v>44526</v>
      </c>
      <c r="E20" s="289" t="s">
        <v>459</v>
      </c>
      <c r="F20" s="289"/>
      <c r="G20" s="289"/>
      <c r="H20" s="457"/>
      <c r="I20" s="458"/>
      <c r="J20" s="459"/>
      <c r="K20" s="460"/>
      <c r="L20" s="289"/>
      <c r="M20" s="287"/>
      <c r="N20" s="287"/>
      <c r="O20" s="610"/>
      <c r="P20" s="870"/>
      <c r="Q20" s="871"/>
      <c r="R20" s="870"/>
      <c r="S20" s="871"/>
    </row>
    <row r="21" spans="1:27" ht="18.75">
      <c r="C21" s="297"/>
      <c r="D21" s="300">
        <v>10016015</v>
      </c>
      <c r="E21" s="303"/>
      <c r="F21" s="303"/>
      <c r="G21" s="303"/>
      <c r="H21" s="449"/>
      <c r="I21" s="450"/>
      <c r="J21" s="451"/>
      <c r="K21" s="449">
        <f>SUM(K12:K19)</f>
        <v>4500</v>
      </c>
      <c r="L21" s="303"/>
      <c r="M21" s="300"/>
      <c r="N21" s="300"/>
      <c r="O21" s="468"/>
      <c r="P21" s="452"/>
      <c r="Q21" s="453"/>
      <c r="R21" s="452"/>
      <c r="S21" s="453"/>
    </row>
    <row r="22" spans="1:27" ht="18.75">
      <c r="A22" s="276">
        <f>ROW()/2-3</f>
        <v>8</v>
      </c>
      <c r="C22" s="571">
        <v>6</v>
      </c>
      <c r="D22" s="285">
        <v>44527</v>
      </c>
      <c r="E22" s="289" t="s">
        <v>896</v>
      </c>
      <c r="F22" s="289"/>
      <c r="G22" s="289"/>
      <c r="H22" s="457"/>
      <c r="I22" s="458"/>
      <c r="J22" s="459" t="s">
        <v>39</v>
      </c>
      <c r="K22" s="457"/>
      <c r="L22" s="956" t="s">
        <v>436</v>
      </c>
      <c r="M22" s="287"/>
      <c r="N22" s="287"/>
      <c r="O22" s="610"/>
      <c r="P22" s="870"/>
      <c r="Q22" s="871"/>
      <c r="R22" s="870"/>
      <c r="S22" s="871"/>
      <c r="U22" s="448"/>
      <c r="Z22" s="456"/>
      <c r="AA22" s="456"/>
    </row>
    <row r="23" spans="1:27" ht="18.75">
      <c r="A23" s="276">
        <f>A22</f>
        <v>8</v>
      </c>
      <c r="C23" s="297"/>
      <c r="D23" s="300">
        <v>10016020</v>
      </c>
      <c r="E23" s="303"/>
      <c r="F23" s="303"/>
      <c r="G23" s="303">
        <v>1</v>
      </c>
      <c r="H23" s="449"/>
      <c r="I23" s="450">
        <v>250</v>
      </c>
      <c r="J23" s="451" t="s">
        <v>39</v>
      </c>
      <c r="K23" s="449">
        <f>G23*I23</f>
        <v>250</v>
      </c>
      <c r="L23" s="957">
        <v>0.1</v>
      </c>
      <c r="M23" s="300"/>
      <c r="N23" s="300"/>
      <c r="O23" s="468"/>
      <c r="P23" s="452"/>
      <c r="Q23" s="453"/>
      <c r="R23" s="452"/>
      <c r="S23" s="453"/>
      <c r="U23" s="448"/>
      <c r="Z23" s="456"/>
      <c r="AA23" s="456"/>
    </row>
    <row r="24" spans="1:27" ht="18.75">
      <c r="A24" s="276">
        <f>ROW()/2-3</f>
        <v>9</v>
      </c>
      <c r="C24" s="571">
        <v>7</v>
      </c>
      <c r="D24" s="285">
        <v>44527</v>
      </c>
      <c r="E24" s="289" t="s">
        <v>897</v>
      </c>
      <c r="F24" s="289"/>
      <c r="G24" s="289"/>
      <c r="H24" s="457"/>
      <c r="I24" s="458"/>
      <c r="J24" s="459" t="s">
        <v>39</v>
      </c>
      <c r="K24" s="457"/>
      <c r="L24" s="956" t="s">
        <v>436</v>
      </c>
      <c r="M24" s="287"/>
      <c r="N24" s="287"/>
      <c r="O24" s="610"/>
      <c r="P24" s="870"/>
      <c r="Q24" s="871"/>
      <c r="R24" s="870"/>
      <c r="S24" s="871"/>
      <c r="U24" s="448"/>
      <c r="Z24" s="456"/>
      <c r="AA24" s="456"/>
    </row>
    <row r="25" spans="1:27" ht="18.75">
      <c r="A25" s="276">
        <f>A24</f>
        <v>9</v>
      </c>
      <c r="C25" s="297"/>
      <c r="D25" s="300">
        <v>10016020</v>
      </c>
      <c r="E25" s="303"/>
      <c r="F25" s="303"/>
      <c r="G25" s="303">
        <v>1</v>
      </c>
      <c r="H25" s="449"/>
      <c r="I25" s="450">
        <v>680</v>
      </c>
      <c r="J25" s="451" t="s">
        <v>39</v>
      </c>
      <c r="K25" s="449">
        <f>G25*I25</f>
        <v>680</v>
      </c>
      <c r="L25" s="957">
        <v>0.1</v>
      </c>
      <c r="M25" s="300"/>
      <c r="N25" s="300"/>
      <c r="O25" s="468"/>
      <c r="P25" s="452"/>
      <c r="Q25" s="453"/>
      <c r="R25" s="452"/>
      <c r="S25" s="453"/>
      <c r="U25" s="448"/>
      <c r="Z25" s="456"/>
      <c r="AA25" s="456"/>
    </row>
    <row r="26" spans="1:27" ht="18.75">
      <c r="A26" s="276">
        <f>ROW()/2-3</f>
        <v>10</v>
      </c>
      <c r="C26" s="571">
        <v>8</v>
      </c>
      <c r="D26" s="285">
        <v>44527</v>
      </c>
      <c r="E26" s="289" t="s">
        <v>896</v>
      </c>
      <c r="F26" s="289"/>
      <c r="G26" s="289"/>
      <c r="H26" s="457"/>
      <c r="I26" s="458"/>
      <c r="J26" s="459" t="s">
        <v>39</v>
      </c>
      <c r="K26" s="457"/>
      <c r="L26" s="956" t="s">
        <v>436</v>
      </c>
      <c r="M26" s="287"/>
      <c r="N26" s="287"/>
      <c r="O26" s="610"/>
      <c r="P26" s="870"/>
      <c r="Q26" s="871"/>
      <c r="R26" s="870"/>
      <c r="S26" s="871"/>
      <c r="U26" s="448"/>
      <c r="Z26" s="456"/>
      <c r="AA26" s="456"/>
    </row>
    <row r="27" spans="1:27" ht="18.75">
      <c r="A27" s="276">
        <f>A26</f>
        <v>10</v>
      </c>
      <c r="C27" s="297"/>
      <c r="D27" s="300">
        <v>10016020</v>
      </c>
      <c r="E27" s="303"/>
      <c r="F27" s="303"/>
      <c r="G27" s="303">
        <v>3</v>
      </c>
      <c r="H27" s="449"/>
      <c r="I27" s="450">
        <v>250</v>
      </c>
      <c r="J27" s="451" t="s">
        <v>39</v>
      </c>
      <c r="K27" s="449">
        <f>G27*I27</f>
        <v>750</v>
      </c>
      <c r="L27" s="957">
        <v>0.1</v>
      </c>
      <c r="M27" s="300"/>
      <c r="N27" s="300"/>
      <c r="O27" s="468"/>
      <c r="P27" s="452"/>
      <c r="Q27" s="453"/>
      <c r="R27" s="452"/>
      <c r="S27" s="453"/>
      <c r="U27" s="448"/>
      <c r="Z27" s="456"/>
      <c r="AA27" s="456"/>
    </row>
    <row r="28" spans="1:27" ht="18.75">
      <c r="C28" s="571">
        <v>9</v>
      </c>
      <c r="D28" s="285">
        <v>44527</v>
      </c>
      <c r="E28" s="289" t="s">
        <v>458</v>
      </c>
      <c r="F28" s="289"/>
      <c r="G28" s="289"/>
      <c r="H28" s="457"/>
      <c r="I28" s="458"/>
      <c r="J28" s="459"/>
      <c r="K28" s="460"/>
      <c r="L28" s="956" t="s">
        <v>436</v>
      </c>
      <c r="M28" s="287"/>
      <c r="N28" s="287"/>
      <c r="O28" s="610"/>
      <c r="P28" s="870"/>
      <c r="Q28" s="871"/>
      <c r="R28" s="870"/>
      <c r="S28" s="871"/>
    </row>
    <row r="29" spans="1:27" ht="18.75">
      <c r="C29" s="297"/>
      <c r="D29" s="300">
        <v>10016020</v>
      </c>
      <c r="E29" s="303"/>
      <c r="F29" s="303"/>
      <c r="G29" s="303"/>
      <c r="H29" s="449"/>
      <c r="I29" s="450"/>
      <c r="J29" s="451"/>
      <c r="K29" s="972">
        <v>0</v>
      </c>
      <c r="L29" s="957">
        <v>0.1</v>
      </c>
      <c r="M29" s="300"/>
      <c r="N29" s="300"/>
      <c r="O29" s="468"/>
      <c r="P29" s="452"/>
      <c r="Q29" s="453"/>
      <c r="R29" s="452"/>
      <c r="S29" s="453"/>
    </row>
    <row r="30" spans="1:27" ht="18.75">
      <c r="C30" s="571">
        <v>10</v>
      </c>
      <c r="D30" s="285">
        <v>44527</v>
      </c>
      <c r="E30" s="289" t="s">
        <v>459</v>
      </c>
      <c r="F30" s="289"/>
      <c r="G30" s="289"/>
      <c r="H30" s="457"/>
      <c r="I30" s="458"/>
      <c r="J30" s="459"/>
      <c r="K30" s="460"/>
      <c r="L30" s="289"/>
      <c r="M30" s="287"/>
      <c r="N30" s="287"/>
      <c r="O30" s="610"/>
      <c r="P30" s="870"/>
      <c r="Q30" s="871"/>
      <c r="R30" s="870"/>
      <c r="S30" s="871"/>
    </row>
    <row r="31" spans="1:27" ht="18.75">
      <c r="C31" s="297"/>
      <c r="D31" s="300">
        <v>10016020</v>
      </c>
      <c r="E31" s="303"/>
      <c r="F31" s="303"/>
      <c r="G31" s="303"/>
      <c r="H31" s="449"/>
      <c r="I31" s="450"/>
      <c r="J31" s="451"/>
      <c r="K31" s="449">
        <f>SUM(K22:K29)</f>
        <v>1680</v>
      </c>
      <c r="L31" s="303"/>
      <c r="M31" s="300"/>
      <c r="N31" s="300"/>
      <c r="O31" s="468"/>
      <c r="P31" s="452"/>
      <c r="Q31" s="453"/>
      <c r="R31" s="452"/>
      <c r="S31" s="453"/>
    </row>
    <row r="32" spans="1:27" ht="18.75">
      <c r="A32" s="276">
        <f>ROW()/2-3</f>
        <v>13</v>
      </c>
      <c r="C32" s="571">
        <v>11</v>
      </c>
      <c r="D32" s="285">
        <v>44528</v>
      </c>
      <c r="E32" s="289" t="s">
        <v>898</v>
      </c>
      <c r="F32" s="289"/>
      <c r="G32" s="289"/>
      <c r="H32" s="457"/>
      <c r="I32" s="458"/>
      <c r="J32" s="459" t="s">
        <v>39</v>
      </c>
      <c r="K32" s="457"/>
      <c r="L32" s="956" t="s">
        <v>436</v>
      </c>
      <c r="M32" s="287"/>
      <c r="N32" s="287"/>
      <c r="O32" s="610"/>
      <c r="P32" s="870"/>
      <c r="Q32" s="871"/>
      <c r="R32" s="870"/>
      <c r="S32" s="871"/>
      <c r="U32" s="448"/>
      <c r="Z32" s="456"/>
      <c r="AA32" s="456"/>
    </row>
    <row r="33" spans="1:27" ht="18.75">
      <c r="A33" s="276">
        <f>A32</f>
        <v>13</v>
      </c>
      <c r="C33" s="297"/>
      <c r="D33" s="300">
        <v>10016936</v>
      </c>
      <c r="E33" s="303"/>
      <c r="F33" s="303"/>
      <c r="G33" s="303">
        <v>3</v>
      </c>
      <c r="H33" s="449"/>
      <c r="I33" s="450">
        <v>60</v>
      </c>
      <c r="J33" s="451"/>
      <c r="K33" s="449">
        <f>G33*I33</f>
        <v>180</v>
      </c>
      <c r="L33" s="957">
        <v>0.1</v>
      </c>
      <c r="M33" s="300"/>
      <c r="N33" s="300"/>
      <c r="O33" s="468"/>
      <c r="P33" s="452"/>
      <c r="Q33" s="453"/>
      <c r="R33" s="452"/>
      <c r="S33" s="453"/>
      <c r="U33" s="448"/>
      <c r="Z33" s="456"/>
      <c r="AA33" s="456"/>
    </row>
    <row r="34" spans="1:27" ht="18.75">
      <c r="A34" s="276">
        <f>ROW()/2-3</f>
        <v>14</v>
      </c>
      <c r="C34" s="571">
        <v>12</v>
      </c>
      <c r="D34" s="285">
        <v>44528</v>
      </c>
      <c r="E34" s="289" t="s">
        <v>899</v>
      </c>
      <c r="F34" s="289"/>
      <c r="G34" s="289"/>
      <c r="H34" s="457"/>
      <c r="I34" s="458"/>
      <c r="J34" s="459" t="s">
        <v>39</v>
      </c>
      <c r="K34" s="457"/>
      <c r="L34" s="956" t="s">
        <v>436</v>
      </c>
      <c r="M34" s="287"/>
      <c r="N34" s="287"/>
      <c r="O34" s="610"/>
      <c r="P34" s="870"/>
      <c r="Q34" s="871"/>
      <c r="R34" s="870"/>
      <c r="S34" s="871"/>
      <c r="U34" s="448"/>
      <c r="Z34" s="456"/>
      <c r="AA34" s="456"/>
    </row>
    <row r="35" spans="1:27" ht="18.75">
      <c r="A35" s="276">
        <f>A34</f>
        <v>14</v>
      </c>
      <c r="C35" s="297"/>
      <c r="D35" s="300">
        <v>10016936</v>
      </c>
      <c r="E35" s="303"/>
      <c r="F35" s="303"/>
      <c r="G35" s="303">
        <v>1</v>
      </c>
      <c r="H35" s="449"/>
      <c r="I35" s="450">
        <v>2950</v>
      </c>
      <c r="J35" s="451" t="s">
        <v>39</v>
      </c>
      <c r="K35" s="449">
        <f>G35*I35</f>
        <v>2950</v>
      </c>
      <c r="L35" s="957">
        <v>0.1</v>
      </c>
      <c r="M35" s="300"/>
      <c r="N35" s="300"/>
      <c r="O35" s="468"/>
      <c r="P35" s="452"/>
      <c r="Q35" s="453"/>
      <c r="R35" s="452"/>
      <c r="S35" s="453"/>
      <c r="U35" s="448"/>
      <c r="Z35" s="456"/>
      <c r="AA35" s="456"/>
    </row>
    <row r="36" spans="1:27" ht="18.75">
      <c r="A36" s="276">
        <f>ROW()/2-3</f>
        <v>15</v>
      </c>
      <c r="C36" s="571">
        <v>13</v>
      </c>
      <c r="D36" s="285">
        <v>44528</v>
      </c>
      <c r="E36" s="289" t="s">
        <v>900</v>
      </c>
      <c r="F36" s="289"/>
      <c r="G36" s="289"/>
      <c r="H36" s="457"/>
      <c r="I36" s="458"/>
      <c r="J36" s="459" t="s">
        <v>39</v>
      </c>
      <c r="K36" s="457"/>
      <c r="L36" s="956" t="s">
        <v>436</v>
      </c>
      <c r="M36" s="287"/>
      <c r="N36" s="287"/>
      <c r="O36" s="610"/>
      <c r="P36" s="870"/>
      <c r="Q36" s="871"/>
      <c r="R36" s="870"/>
      <c r="S36" s="871"/>
      <c r="U36" s="448"/>
      <c r="Z36" s="456"/>
      <c r="AA36" s="456"/>
    </row>
    <row r="37" spans="1:27" ht="18.75">
      <c r="A37" s="276">
        <f>A36</f>
        <v>15</v>
      </c>
      <c r="C37" s="297"/>
      <c r="D37" s="300">
        <v>10016936</v>
      </c>
      <c r="E37" s="303"/>
      <c r="F37" s="303"/>
      <c r="G37" s="303">
        <v>3</v>
      </c>
      <c r="H37" s="449"/>
      <c r="I37" s="450">
        <v>900</v>
      </c>
      <c r="J37" s="451" t="s">
        <v>39</v>
      </c>
      <c r="K37" s="449">
        <f>G37*I37</f>
        <v>2700</v>
      </c>
      <c r="L37" s="957">
        <v>0.1</v>
      </c>
      <c r="M37" s="300"/>
      <c r="N37" s="300"/>
      <c r="O37" s="468"/>
      <c r="P37" s="452"/>
      <c r="Q37" s="453"/>
      <c r="R37" s="452"/>
      <c r="S37" s="453"/>
      <c r="U37" s="448"/>
      <c r="Z37" s="456"/>
      <c r="AA37" s="456"/>
    </row>
    <row r="38" spans="1:27" ht="18.75">
      <c r="A38" s="276">
        <f>ROW()/2-3</f>
        <v>16</v>
      </c>
      <c r="C38" s="571">
        <v>14</v>
      </c>
      <c r="D38" s="285">
        <v>44528</v>
      </c>
      <c r="E38" s="289" t="s">
        <v>901</v>
      </c>
      <c r="F38" s="289"/>
      <c r="G38" s="289"/>
      <c r="H38" s="457"/>
      <c r="I38" s="458"/>
      <c r="J38" s="459" t="s">
        <v>39</v>
      </c>
      <c r="K38" s="457"/>
      <c r="L38" s="956" t="s">
        <v>436</v>
      </c>
      <c r="M38" s="287"/>
      <c r="N38" s="287"/>
      <c r="O38" s="610"/>
      <c r="P38" s="870"/>
      <c r="Q38" s="871"/>
      <c r="R38" s="870"/>
      <c r="S38" s="871"/>
      <c r="U38" s="448"/>
      <c r="Z38" s="456"/>
      <c r="AA38" s="456"/>
    </row>
    <row r="39" spans="1:27" ht="18.75">
      <c r="A39" s="276">
        <f>A38</f>
        <v>16</v>
      </c>
      <c r="C39" s="297"/>
      <c r="D39" s="300">
        <v>10016936</v>
      </c>
      <c r="E39" s="303"/>
      <c r="F39" s="303"/>
      <c r="G39" s="303">
        <v>2</v>
      </c>
      <c r="H39" s="449"/>
      <c r="I39" s="450">
        <v>1380</v>
      </c>
      <c r="J39" s="451" t="s">
        <v>39</v>
      </c>
      <c r="K39" s="449">
        <f>G39*I39</f>
        <v>2760</v>
      </c>
      <c r="L39" s="957">
        <v>0.1</v>
      </c>
      <c r="M39" s="300"/>
      <c r="N39" s="300"/>
      <c r="O39" s="468"/>
      <c r="P39" s="452"/>
      <c r="Q39" s="453"/>
      <c r="R39" s="452"/>
      <c r="S39" s="453"/>
      <c r="U39" s="448"/>
      <c r="Z39" s="456"/>
      <c r="AA39" s="456"/>
    </row>
    <row r="40" spans="1:27" ht="18.75">
      <c r="A40" s="276">
        <f>ROW()/2-3</f>
        <v>17</v>
      </c>
      <c r="C40" s="571">
        <v>15</v>
      </c>
      <c r="D40" s="285">
        <v>44528</v>
      </c>
      <c r="E40" s="296" t="s">
        <v>455</v>
      </c>
      <c r="F40" s="289"/>
      <c r="G40" s="296"/>
      <c r="H40" s="457"/>
      <c r="I40" s="458"/>
      <c r="J40" s="459"/>
      <c r="K40" s="461"/>
      <c r="L40" s="956" t="s">
        <v>854</v>
      </c>
      <c r="M40" s="287"/>
      <c r="N40" s="287"/>
      <c r="O40" s="610"/>
      <c r="P40" s="870"/>
      <c r="Q40" s="871"/>
      <c r="R40" s="870"/>
      <c r="S40" s="871"/>
      <c r="U40" s="448"/>
      <c r="Z40" s="456"/>
      <c r="AA40" s="456"/>
    </row>
    <row r="41" spans="1:27" ht="18.75">
      <c r="A41" s="276">
        <f>A40</f>
        <v>17</v>
      </c>
      <c r="C41" s="297"/>
      <c r="D41" s="300">
        <v>10016936</v>
      </c>
      <c r="E41" s="303"/>
      <c r="F41" s="303"/>
      <c r="G41" s="303">
        <v>1</v>
      </c>
      <c r="H41" s="449"/>
      <c r="I41" s="450">
        <v>151</v>
      </c>
      <c r="J41" s="451"/>
      <c r="K41" s="449">
        <f>G41*I41</f>
        <v>151</v>
      </c>
      <c r="L41" s="957">
        <v>0.08</v>
      </c>
      <c r="M41" s="300"/>
      <c r="N41" s="300"/>
      <c r="O41" s="468"/>
      <c r="P41" s="452"/>
      <c r="Q41" s="453"/>
      <c r="R41" s="452"/>
      <c r="S41" s="453"/>
      <c r="U41" s="448"/>
      <c r="Z41" s="456"/>
      <c r="AA41" s="456"/>
    </row>
    <row r="42" spans="1:27" ht="18.75">
      <c r="C42" s="571">
        <v>16</v>
      </c>
      <c r="D42" s="285">
        <v>44528</v>
      </c>
      <c r="E42" s="289" t="s">
        <v>458</v>
      </c>
      <c r="F42" s="289"/>
      <c r="G42" s="289"/>
      <c r="H42" s="457"/>
      <c r="I42" s="458"/>
      <c r="J42" s="459"/>
      <c r="K42" s="460"/>
      <c r="L42" s="956" t="s">
        <v>436</v>
      </c>
      <c r="M42" s="314"/>
      <c r="N42" s="314"/>
      <c r="O42" s="872"/>
      <c r="P42" s="873"/>
      <c r="Q42" s="462"/>
      <c r="R42" s="873"/>
      <c r="S42" s="462"/>
      <c r="U42" s="448"/>
      <c r="Z42" s="456"/>
      <c r="AA42" s="456"/>
    </row>
    <row r="43" spans="1:27" ht="18.75">
      <c r="C43" s="297"/>
      <c r="D43" s="300">
        <v>10016936</v>
      </c>
      <c r="E43" s="303"/>
      <c r="F43" s="303"/>
      <c r="G43" s="303"/>
      <c r="H43" s="449"/>
      <c r="I43" s="450"/>
      <c r="J43" s="451"/>
      <c r="K43" s="972">
        <v>0</v>
      </c>
      <c r="L43" s="957">
        <v>0.1</v>
      </c>
      <c r="M43" s="314"/>
      <c r="N43" s="314"/>
      <c r="O43" s="872"/>
      <c r="P43" s="873"/>
      <c r="Q43" s="462"/>
      <c r="R43" s="873"/>
      <c r="S43" s="462"/>
      <c r="U43" s="448"/>
      <c r="Z43" s="456"/>
      <c r="AA43" s="456"/>
    </row>
    <row r="44" spans="1:27" ht="18.75">
      <c r="C44" s="571">
        <v>17</v>
      </c>
      <c r="D44" s="285">
        <v>44528</v>
      </c>
      <c r="E44" s="289" t="s">
        <v>458</v>
      </c>
      <c r="F44" s="289"/>
      <c r="G44" s="289"/>
      <c r="H44" s="457"/>
      <c r="I44" s="458"/>
      <c r="J44" s="459"/>
      <c r="K44" s="460"/>
      <c r="L44" s="956" t="s">
        <v>854</v>
      </c>
      <c r="M44" s="287"/>
      <c r="N44" s="287"/>
      <c r="O44" s="610"/>
      <c r="P44" s="870"/>
      <c r="Q44" s="871"/>
      <c r="R44" s="870"/>
      <c r="S44" s="871"/>
    </row>
    <row r="45" spans="1:27" ht="18.75">
      <c r="C45" s="297"/>
      <c r="D45" s="300">
        <v>10016936</v>
      </c>
      <c r="E45" s="303"/>
      <c r="F45" s="303"/>
      <c r="G45" s="303"/>
      <c r="H45" s="449"/>
      <c r="I45" s="450"/>
      <c r="J45" s="451"/>
      <c r="K45" s="972">
        <v>-1</v>
      </c>
      <c r="L45" s="957">
        <v>0.08</v>
      </c>
      <c r="M45" s="300"/>
      <c r="N45" s="300"/>
      <c r="O45" s="468"/>
      <c r="P45" s="452"/>
      <c r="Q45" s="453"/>
      <c r="R45" s="452"/>
      <c r="S45" s="453"/>
    </row>
    <row r="46" spans="1:27" ht="18.75">
      <c r="C46" s="571">
        <v>18</v>
      </c>
      <c r="D46" s="285">
        <v>44528</v>
      </c>
      <c r="E46" s="289" t="s">
        <v>459</v>
      </c>
      <c r="F46" s="289"/>
      <c r="G46" s="289"/>
      <c r="H46" s="457"/>
      <c r="I46" s="458"/>
      <c r="J46" s="459"/>
      <c r="K46" s="460"/>
      <c r="L46" s="289"/>
      <c r="M46" s="287"/>
      <c r="N46" s="287"/>
      <c r="O46" s="610"/>
      <c r="P46" s="870"/>
      <c r="Q46" s="871"/>
      <c r="R46" s="870"/>
      <c r="S46" s="871"/>
    </row>
    <row r="47" spans="1:27" ht="18.75">
      <c r="C47" s="297"/>
      <c r="D47" s="300">
        <v>10016936</v>
      </c>
      <c r="E47" s="303"/>
      <c r="F47" s="303"/>
      <c r="G47" s="303"/>
      <c r="H47" s="449"/>
      <c r="I47" s="450"/>
      <c r="J47" s="451"/>
      <c r="K47" s="449">
        <f>SUM(K32:K45)</f>
        <v>8740</v>
      </c>
      <c r="L47" s="303"/>
      <c r="M47" s="300"/>
      <c r="N47" s="300"/>
      <c r="O47" s="468"/>
      <c r="P47" s="452"/>
      <c r="Q47" s="453"/>
      <c r="R47" s="452"/>
      <c r="S47" s="453"/>
    </row>
    <row r="48" spans="1:27" ht="18.75">
      <c r="C48" s="571">
        <v>19</v>
      </c>
      <c r="D48" s="285"/>
      <c r="E48" s="289" t="s">
        <v>462</v>
      </c>
      <c r="F48" s="289"/>
      <c r="G48" s="289"/>
      <c r="H48" s="457"/>
      <c r="I48" s="458"/>
      <c r="J48" s="459"/>
      <c r="K48" s="585"/>
      <c r="L48" s="289"/>
      <c r="M48" s="287"/>
      <c r="N48" s="287"/>
      <c r="O48" s="610"/>
      <c r="P48" s="870"/>
      <c r="Q48" s="871"/>
      <c r="R48" s="870"/>
      <c r="S48" s="871"/>
    </row>
    <row r="49" spans="3:19" ht="18.75">
      <c r="C49" s="572"/>
      <c r="D49" s="300"/>
      <c r="E49" s="303"/>
      <c r="F49" s="303"/>
      <c r="G49" s="303"/>
      <c r="H49" s="449"/>
      <c r="I49" s="450"/>
      <c r="J49" s="451"/>
      <c r="K49" s="449">
        <f>K21+K31+K47</f>
        <v>14920</v>
      </c>
      <c r="L49" s="904"/>
      <c r="M49" s="300"/>
      <c r="N49" s="300"/>
      <c r="O49" s="468"/>
      <c r="P49" s="452"/>
      <c r="Q49" s="453"/>
      <c r="R49" s="452"/>
      <c r="S49" s="453"/>
    </row>
  </sheetData>
  <mergeCells count="13">
    <mergeCell ref="K10:K11"/>
    <mergeCell ref="L10:L11"/>
    <mergeCell ref="M10:M11"/>
    <mergeCell ref="P10:Q10"/>
    <mergeCell ref="R10:S11"/>
    <mergeCell ref="P11:Q11"/>
    <mergeCell ref="C4:F4"/>
    <mergeCell ref="I10:J11"/>
    <mergeCell ref="E10:E11"/>
    <mergeCell ref="F10:F11"/>
    <mergeCell ref="G10:G11"/>
    <mergeCell ref="H10:H11"/>
    <mergeCell ref="C10:C11"/>
  </mergeCells>
  <phoneticPr fontId="1"/>
  <pageMargins left="0.70866141732283472" right="0.70866141732283472" top="1.1417322834645669" bottom="0.74803149606299213" header="0.51181102362204722" footer="0.31496062992125984"/>
  <pageSetup paperSize="9" scale="44" firstPageNumber="43" orientation="landscape" r:id="rId1"/>
  <headerFooter>
    <oddHeader>&amp;R2022年度　情報化評議会(CI-NET)　標準委員会　第3回　資料6
2022年12月02日</oddHeader>
  </headerFooter>
  <colBreaks count="1" manualBreakCount="1">
    <brk id="19" min="1" max="49"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AA39"/>
  <sheetViews>
    <sheetView view="pageBreakPreview" topLeftCell="B1" zoomScale="70" zoomScaleNormal="100" zoomScaleSheetLayoutView="70" workbookViewId="0">
      <selection activeCell="L34" sqref="L34:L35"/>
    </sheetView>
  </sheetViews>
  <sheetFormatPr defaultColWidth="9" defaultRowHeight="23.25" customHeight="1"/>
  <cols>
    <col min="1" max="1" width="7.625" style="276" hidden="1" customWidth="1"/>
    <col min="2" max="2" width="10.625" style="276" customWidth="1"/>
    <col min="3" max="3" width="4.375" style="427" customWidth="1"/>
    <col min="4" max="4" width="14.625" style="435" customWidth="1"/>
    <col min="5" max="5" width="41.625" style="276" customWidth="1"/>
    <col min="6" max="6" width="33.75" style="276" customWidth="1"/>
    <col min="7" max="7" width="17.625" style="276" customWidth="1"/>
    <col min="8" max="8" width="10.625" style="276" customWidth="1"/>
    <col min="9" max="9" width="12.125" style="254" customWidth="1"/>
    <col min="10" max="10" width="3.125" style="276" customWidth="1"/>
    <col min="11" max="11" width="16.875" style="254" customWidth="1"/>
    <col min="12" max="12" width="16" style="276" bestFit="1" customWidth="1"/>
    <col min="13" max="13" width="14.75" style="427" bestFit="1" customWidth="1"/>
    <col min="14" max="14" width="14.5" style="427" bestFit="1" customWidth="1"/>
    <col min="15" max="15" width="11.5" style="276" customWidth="1"/>
    <col min="16" max="16" width="9.75" style="276" customWidth="1"/>
    <col min="17" max="17" width="3.75" style="276" customWidth="1"/>
    <col min="18" max="18" width="10.125" style="427" customWidth="1"/>
    <col min="19" max="19" width="2" style="276" customWidth="1"/>
    <col min="20" max="20" width="9.5" style="276" customWidth="1"/>
    <col min="21" max="24" width="9" style="276"/>
    <col min="25" max="25" width="26.375" style="276" customWidth="1"/>
    <col min="26" max="27" width="15.375" style="276" customWidth="1"/>
    <col min="28" max="16384" width="9" style="276"/>
  </cols>
  <sheetData>
    <row r="1" spans="1:27" ht="4.5" customHeight="1">
      <c r="A1" s="424"/>
      <c r="B1" s="424"/>
      <c r="C1" s="424"/>
      <c r="D1" s="424"/>
      <c r="E1" s="424"/>
      <c r="F1" s="424"/>
      <c r="G1" s="424"/>
      <c r="H1" s="424"/>
      <c r="I1" s="424"/>
      <c r="J1" s="424"/>
      <c r="K1" s="424"/>
      <c r="L1" s="424"/>
      <c r="M1" s="424"/>
      <c r="N1" s="424"/>
      <c r="O1" s="424"/>
      <c r="P1" s="424"/>
      <c r="Q1" s="424"/>
      <c r="R1" s="424"/>
      <c r="S1" s="424"/>
      <c r="T1" s="424"/>
    </row>
    <row r="2" spans="1:27" ht="5.0999999999999996" customHeight="1">
      <c r="A2" s="424"/>
      <c r="B2" s="424"/>
      <c r="C2" s="424"/>
      <c r="D2" s="424"/>
      <c r="E2" s="424"/>
      <c r="F2" s="424"/>
      <c r="G2" s="424"/>
      <c r="H2" s="424"/>
      <c r="I2" s="424"/>
      <c r="J2" s="424"/>
      <c r="K2" s="424"/>
      <c r="L2" s="424"/>
      <c r="M2" s="424"/>
      <c r="N2" s="424"/>
      <c r="O2" s="424"/>
      <c r="P2" s="424"/>
      <c r="Q2" s="424"/>
      <c r="R2" s="424"/>
      <c r="S2" s="424"/>
      <c r="T2" s="424"/>
    </row>
    <row r="3" spans="1:27" s="425" customFormat="1" ht="23.25" customHeight="1" thickBot="1">
      <c r="A3" s="424"/>
      <c r="B3" s="424"/>
      <c r="C3" s="424"/>
      <c r="D3" s="424"/>
      <c r="E3" s="424"/>
      <c r="F3" s="424"/>
      <c r="G3" s="424"/>
      <c r="H3" s="424"/>
      <c r="I3" s="424"/>
      <c r="J3" s="424"/>
      <c r="K3" s="424"/>
      <c r="L3" s="424"/>
      <c r="M3" s="424"/>
      <c r="N3" s="424"/>
      <c r="O3" s="424"/>
      <c r="P3" s="424"/>
      <c r="Q3" s="424"/>
      <c r="R3" s="424"/>
      <c r="S3" s="424"/>
      <c r="T3" s="424"/>
    </row>
    <row r="4" spans="1:27" ht="23.25" customHeight="1" thickBot="1">
      <c r="A4" s="424"/>
      <c r="C4" s="1647" t="s">
        <v>885</v>
      </c>
      <c r="D4" s="1648"/>
      <c r="E4" s="1648"/>
      <c r="F4" s="1649"/>
      <c r="G4" s="424"/>
      <c r="H4" s="424"/>
      <c r="I4" s="424"/>
      <c r="J4" s="424"/>
      <c r="K4" s="424"/>
      <c r="L4" s="424"/>
      <c r="M4" s="424"/>
      <c r="N4" s="424"/>
      <c r="O4" s="424"/>
      <c r="P4" s="424"/>
      <c r="Q4" s="424"/>
      <c r="R4" s="424"/>
      <c r="S4" s="424"/>
      <c r="T4" s="424"/>
    </row>
    <row r="5" spans="1:27" ht="23.25" customHeight="1">
      <c r="C5" s="276"/>
      <c r="D5" s="427"/>
      <c r="E5" s="428"/>
      <c r="F5" s="426"/>
      <c r="G5" s="426"/>
      <c r="H5" s="426"/>
      <c r="I5" s="426"/>
      <c r="J5" s="254"/>
      <c r="K5" s="429"/>
      <c r="L5" s="430"/>
      <c r="M5" s="426"/>
      <c r="Q5" s="429"/>
      <c r="R5" s="254"/>
    </row>
    <row r="6" spans="1:27" ht="23.25" customHeight="1">
      <c r="C6" s="907" t="s">
        <v>527</v>
      </c>
      <c r="D6" s="935"/>
      <c r="E6" s="929"/>
      <c r="F6" s="641" t="s">
        <v>96</v>
      </c>
      <c r="G6" s="930" t="s">
        <v>863</v>
      </c>
      <c r="H6" s="268" t="s">
        <v>225</v>
      </c>
      <c r="I6" s="641" t="s">
        <v>405</v>
      </c>
      <c r="J6" s="931"/>
      <c r="K6" s="930"/>
      <c r="L6" s="932" t="s">
        <v>23</v>
      </c>
      <c r="M6" s="268">
        <v>99999999</v>
      </c>
      <c r="Q6" s="429"/>
      <c r="R6" s="276"/>
    </row>
    <row r="7" spans="1:27" ht="23.25" customHeight="1">
      <c r="C7" s="907" t="s">
        <v>756</v>
      </c>
      <c r="D7" s="936"/>
      <c r="E7" s="929"/>
      <c r="F7" s="641"/>
      <c r="G7" s="930"/>
      <c r="H7" s="932" t="s">
        <v>801</v>
      </c>
      <c r="I7" s="268" t="s">
        <v>795</v>
      </c>
      <c r="J7" s="931"/>
      <c r="K7" s="930"/>
      <c r="L7" s="933" t="s">
        <v>860</v>
      </c>
      <c r="M7" s="934">
        <v>44449</v>
      </c>
      <c r="Q7" s="429"/>
      <c r="R7" s="433"/>
    </row>
    <row r="8" spans="1:27" ht="23.25" customHeight="1">
      <c r="C8" s="431"/>
      <c r="D8" s="432"/>
      <c r="J8" s="429"/>
      <c r="K8" s="430"/>
      <c r="Q8" s="429"/>
      <c r="R8" s="254"/>
      <c r="T8" s="433"/>
    </row>
    <row r="9" spans="1:27" ht="33" customHeight="1">
      <c r="C9" s="434"/>
      <c r="E9" s="279"/>
      <c r="F9" s="279"/>
      <c r="G9" s="472" t="s">
        <v>828</v>
      </c>
      <c r="H9" s="279"/>
      <c r="I9" s="278"/>
      <c r="L9" s="279"/>
      <c r="P9" s="436"/>
      <c r="Q9" s="436"/>
    </row>
    <row r="10" spans="1:27" ht="23.25" customHeight="1">
      <c r="C10" s="1645" t="s">
        <v>345</v>
      </c>
      <c r="D10" s="437" t="s">
        <v>709</v>
      </c>
      <c r="E10" s="1423" t="s">
        <v>234</v>
      </c>
      <c r="F10" s="1423" t="s">
        <v>419</v>
      </c>
      <c r="G10" s="1423" t="s">
        <v>420</v>
      </c>
      <c r="H10" s="1423" t="s">
        <v>421</v>
      </c>
      <c r="I10" s="1641" t="s">
        <v>422</v>
      </c>
      <c r="J10" s="1642"/>
      <c r="K10" s="1650" t="s">
        <v>423</v>
      </c>
      <c r="L10" s="1423" t="s">
        <v>983</v>
      </c>
      <c r="M10" s="1654" t="s">
        <v>425</v>
      </c>
      <c r="N10" s="570" t="s">
        <v>417</v>
      </c>
      <c r="O10" s="573" t="s">
        <v>426</v>
      </c>
      <c r="P10" s="1641" t="s">
        <v>427</v>
      </c>
      <c r="Q10" s="1642"/>
      <c r="R10" s="1641" t="s">
        <v>428</v>
      </c>
      <c r="S10" s="1642"/>
    </row>
    <row r="11" spans="1:27" ht="23.25" customHeight="1">
      <c r="C11" s="1646"/>
      <c r="D11" s="283" t="s">
        <v>710</v>
      </c>
      <c r="E11" s="1424"/>
      <c r="F11" s="1424"/>
      <c r="G11" s="1424"/>
      <c r="H11" s="1424"/>
      <c r="I11" s="1643"/>
      <c r="J11" s="1644"/>
      <c r="K11" s="1651"/>
      <c r="L11" s="1424"/>
      <c r="M11" s="1424"/>
      <c r="N11" s="563" t="s">
        <v>429</v>
      </c>
      <c r="O11" s="574" t="s">
        <v>431</v>
      </c>
      <c r="P11" s="1643" t="s">
        <v>432</v>
      </c>
      <c r="Q11" s="1644"/>
      <c r="R11" s="1643"/>
      <c r="S11" s="1644"/>
    </row>
    <row r="12" spans="1:27" ht="23.25" customHeight="1">
      <c r="A12" s="276">
        <f>ROW()/2-3</f>
        <v>3</v>
      </c>
      <c r="C12" s="571">
        <v>1</v>
      </c>
      <c r="D12" s="285">
        <v>44337</v>
      </c>
      <c r="E12" s="289" t="s">
        <v>433</v>
      </c>
      <c r="F12" s="289"/>
      <c r="G12" s="289"/>
      <c r="H12" s="289"/>
      <c r="I12" s="441"/>
      <c r="J12" s="442" t="s">
        <v>39</v>
      </c>
      <c r="K12" s="956" t="s">
        <v>39</v>
      </c>
      <c r="L12" s="956" t="s">
        <v>436</v>
      </c>
      <c r="M12" s="287" t="s">
        <v>434</v>
      </c>
      <c r="N12" s="440">
        <v>123456</v>
      </c>
      <c r="O12" s="610">
        <v>44398</v>
      </c>
      <c r="P12" s="870">
        <v>31</v>
      </c>
      <c r="Q12" s="871" t="s">
        <v>39</v>
      </c>
      <c r="R12" s="1075" t="s">
        <v>435</v>
      </c>
      <c r="S12" s="871" t="s">
        <v>39</v>
      </c>
      <c r="T12" s="276" t="str">
        <f ca="1">IF(ISBLANK(INDIRECT($A$1&amp;"!B"&amp;($A12+$A$2))),"",IFERROR(TEXT(INDIRECT($A$1&amp;"!"&amp;T$1&amp;($A12+$A$2)),"@"),""))</f>
        <v/>
      </c>
      <c r="U12" s="448"/>
      <c r="Z12" s="448"/>
      <c r="AA12" s="448"/>
    </row>
    <row r="13" spans="1:27" ht="23.25" customHeight="1">
      <c r="A13" s="276">
        <f>A12</f>
        <v>3</v>
      </c>
      <c r="C13" s="297"/>
      <c r="D13" s="300">
        <v>1000001</v>
      </c>
      <c r="E13" s="303"/>
      <c r="F13" s="303"/>
      <c r="G13" s="303">
        <v>31</v>
      </c>
      <c r="H13" s="449" t="s">
        <v>980</v>
      </c>
      <c r="I13" s="450">
        <v>15000</v>
      </c>
      <c r="J13" s="451" t="s">
        <v>39</v>
      </c>
      <c r="K13" s="1079">
        <f>G13*I13</f>
        <v>465000</v>
      </c>
      <c r="L13" s="957">
        <v>0.1</v>
      </c>
      <c r="M13" s="300" t="s">
        <v>438</v>
      </c>
      <c r="N13" s="300" t="s">
        <v>437</v>
      </c>
      <c r="O13" s="468">
        <v>44428</v>
      </c>
      <c r="P13" s="452">
        <v>1</v>
      </c>
      <c r="Q13" s="453" t="s">
        <v>39</v>
      </c>
      <c r="R13" s="1076" t="s">
        <v>439</v>
      </c>
      <c r="S13" s="470" t="s">
        <v>39</v>
      </c>
      <c r="T13" s="276" t="str">
        <f ca="1">IF(ISBLANK(INDIRECT($A$1&amp;"!B"&amp;($A13+$A$2))),"",IFERROR(TEXT(INDIRECT($A$1&amp;"!"&amp;T$2&amp;($A13+$A$2)),"@"),""))</f>
        <v/>
      </c>
      <c r="U13" s="448"/>
      <c r="Z13" s="456"/>
      <c r="AA13" s="456"/>
    </row>
    <row r="14" spans="1:27" ht="23.25" customHeight="1">
      <c r="A14" s="276">
        <f>ROW()/2-3</f>
        <v>4</v>
      </c>
      <c r="C14" s="571">
        <v>2</v>
      </c>
      <c r="D14" s="285">
        <v>44337</v>
      </c>
      <c r="E14" s="289" t="s">
        <v>440</v>
      </c>
      <c r="F14" s="289"/>
      <c r="G14" s="289"/>
      <c r="H14" s="289"/>
      <c r="I14" s="458"/>
      <c r="J14" s="459" t="s">
        <v>39</v>
      </c>
      <c r="K14" s="956"/>
      <c r="L14" s="956" t="s">
        <v>436</v>
      </c>
      <c r="M14" s="287" t="s">
        <v>434</v>
      </c>
      <c r="N14" s="440">
        <v>234567</v>
      </c>
      <c r="O14" s="872">
        <v>44398</v>
      </c>
      <c r="P14" s="873">
        <v>31</v>
      </c>
      <c r="Q14" s="875" t="s">
        <v>39</v>
      </c>
      <c r="R14" s="1077" t="s">
        <v>435</v>
      </c>
      <c r="S14" s="875" t="s">
        <v>39</v>
      </c>
      <c r="U14" s="448"/>
      <c r="Z14" s="456"/>
      <c r="AA14" s="456"/>
    </row>
    <row r="15" spans="1:27" ht="23.25" customHeight="1">
      <c r="A15" s="276">
        <f>A14</f>
        <v>4</v>
      </c>
      <c r="C15" s="297"/>
      <c r="D15" s="300">
        <v>1000002</v>
      </c>
      <c r="E15" s="303"/>
      <c r="F15" s="303"/>
      <c r="G15" s="303">
        <v>31</v>
      </c>
      <c r="H15" s="449" t="s">
        <v>980</v>
      </c>
      <c r="I15" s="450">
        <v>1800</v>
      </c>
      <c r="J15" s="451" t="s">
        <v>39</v>
      </c>
      <c r="K15" s="1079">
        <f t="shared" ref="K15:K33" si="0">G15*I15</f>
        <v>55800</v>
      </c>
      <c r="L15" s="957">
        <v>0.1</v>
      </c>
      <c r="M15" s="300" t="s">
        <v>438</v>
      </c>
      <c r="N15" s="300" t="s">
        <v>437</v>
      </c>
      <c r="O15" s="468">
        <v>44428</v>
      </c>
      <c r="P15" s="452">
        <v>1</v>
      </c>
      <c r="Q15" s="453" t="s">
        <v>39</v>
      </c>
      <c r="R15" s="1076" t="s">
        <v>439</v>
      </c>
      <c r="S15" s="470" t="s">
        <v>39</v>
      </c>
      <c r="U15" s="448"/>
      <c r="Z15" s="456"/>
      <c r="AA15" s="456"/>
    </row>
    <row r="16" spans="1:27" ht="23.25" customHeight="1">
      <c r="A16" s="276">
        <f>ROW()/2-3</f>
        <v>5</v>
      </c>
      <c r="C16" s="571">
        <v>3</v>
      </c>
      <c r="D16" s="285">
        <v>44337</v>
      </c>
      <c r="E16" s="289" t="s">
        <v>441</v>
      </c>
      <c r="F16" s="289"/>
      <c r="G16" s="289"/>
      <c r="H16" s="289"/>
      <c r="I16" s="458"/>
      <c r="J16" s="459" t="s">
        <v>39</v>
      </c>
      <c r="K16" s="956"/>
      <c r="L16" s="956" t="s">
        <v>436</v>
      </c>
      <c r="M16" s="287" t="s">
        <v>434</v>
      </c>
      <c r="N16" s="440"/>
      <c r="O16" s="872">
        <v>44398</v>
      </c>
      <c r="P16" s="873">
        <v>12</v>
      </c>
      <c r="Q16" s="875" t="s">
        <v>39</v>
      </c>
      <c r="R16" s="1077" t="s">
        <v>435</v>
      </c>
      <c r="S16" s="875" t="s">
        <v>39</v>
      </c>
      <c r="U16" s="448"/>
      <c r="Z16" s="456"/>
      <c r="AA16" s="456"/>
    </row>
    <row r="17" spans="1:27" ht="23.25" customHeight="1">
      <c r="A17" s="276">
        <f>A16</f>
        <v>5</v>
      </c>
      <c r="C17" s="297"/>
      <c r="D17" s="300">
        <v>1000003</v>
      </c>
      <c r="E17" s="303"/>
      <c r="F17" s="303"/>
      <c r="G17" s="303">
        <v>36</v>
      </c>
      <c r="H17" s="449" t="s">
        <v>980</v>
      </c>
      <c r="I17" s="450">
        <v>300</v>
      </c>
      <c r="J17" s="451" t="s">
        <v>39</v>
      </c>
      <c r="K17" s="1079">
        <f t="shared" si="0"/>
        <v>10800</v>
      </c>
      <c r="L17" s="957">
        <v>0.1</v>
      </c>
      <c r="M17" s="300" t="s">
        <v>438</v>
      </c>
      <c r="N17" s="300" t="s">
        <v>437</v>
      </c>
      <c r="O17" s="468">
        <v>44409</v>
      </c>
      <c r="P17" s="452">
        <v>3</v>
      </c>
      <c r="Q17" s="453" t="s">
        <v>39</v>
      </c>
      <c r="R17" s="1076" t="s">
        <v>439</v>
      </c>
      <c r="S17" s="470" t="s">
        <v>39</v>
      </c>
      <c r="U17" s="448"/>
      <c r="Z17" s="456"/>
      <c r="AA17" s="456"/>
    </row>
    <row r="18" spans="1:27" ht="23.25" customHeight="1">
      <c r="A18" s="276">
        <f>ROW()/2-3</f>
        <v>6</v>
      </c>
      <c r="C18" s="571">
        <v>4</v>
      </c>
      <c r="D18" s="285">
        <v>44337</v>
      </c>
      <c r="E18" s="289" t="s">
        <v>442</v>
      </c>
      <c r="F18" s="289"/>
      <c r="G18" s="289"/>
      <c r="H18" s="289"/>
      <c r="I18" s="458"/>
      <c r="J18" s="459" t="s">
        <v>39</v>
      </c>
      <c r="K18" s="956"/>
      <c r="L18" s="956" t="s">
        <v>436</v>
      </c>
      <c r="M18" s="314" t="s">
        <v>434</v>
      </c>
      <c r="N18" s="440"/>
      <c r="O18" s="872">
        <v>44398</v>
      </c>
      <c r="P18" s="873">
        <v>12</v>
      </c>
      <c r="Q18" s="875" t="s">
        <v>39</v>
      </c>
      <c r="R18" s="1077" t="s">
        <v>435</v>
      </c>
      <c r="S18" s="875" t="s">
        <v>39</v>
      </c>
      <c r="U18" s="448"/>
      <c r="Z18" s="456"/>
      <c r="AA18" s="456"/>
    </row>
    <row r="19" spans="1:27" ht="23.25" customHeight="1">
      <c r="A19" s="276">
        <f>A18</f>
        <v>6</v>
      </c>
      <c r="C19" s="297"/>
      <c r="D19" s="300">
        <v>1000003</v>
      </c>
      <c r="E19" s="303"/>
      <c r="F19" s="303"/>
      <c r="G19" s="303">
        <v>12</v>
      </c>
      <c r="H19" s="449" t="s">
        <v>980</v>
      </c>
      <c r="I19" s="450">
        <v>0</v>
      </c>
      <c r="J19" s="451" t="s">
        <v>39</v>
      </c>
      <c r="K19" s="1079">
        <f t="shared" si="0"/>
        <v>0</v>
      </c>
      <c r="L19" s="957">
        <v>0.1</v>
      </c>
      <c r="M19" s="300" t="s">
        <v>438</v>
      </c>
      <c r="N19" s="300" t="s">
        <v>437</v>
      </c>
      <c r="O19" s="468">
        <v>44409</v>
      </c>
      <c r="P19" s="452">
        <v>1</v>
      </c>
      <c r="Q19" s="453" t="s">
        <v>39</v>
      </c>
      <c r="R19" s="1076" t="s">
        <v>439</v>
      </c>
      <c r="S19" s="470" t="s">
        <v>39</v>
      </c>
      <c r="U19" s="448"/>
      <c r="Z19" s="456"/>
      <c r="AA19" s="456"/>
    </row>
    <row r="20" spans="1:27" ht="23.25" customHeight="1">
      <c r="A20" s="276">
        <f>ROW()/2-3</f>
        <v>7</v>
      </c>
      <c r="C20" s="571">
        <v>5</v>
      </c>
      <c r="D20" s="285">
        <v>44337</v>
      </c>
      <c r="E20" s="289" t="s">
        <v>443</v>
      </c>
      <c r="F20" s="289"/>
      <c r="G20" s="289"/>
      <c r="H20" s="289"/>
      <c r="I20" s="458"/>
      <c r="J20" s="459" t="s">
        <v>39</v>
      </c>
      <c r="K20" s="956"/>
      <c r="L20" s="956" t="s">
        <v>436</v>
      </c>
      <c r="M20" s="314" t="s">
        <v>434</v>
      </c>
      <c r="N20" s="440"/>
      <c r="O20" s="872">
        <v>44398</v>
      </c>
      <c r="P20" s="873">
        <v>12</v>
      </c>
      <c r="Q20" s="875" t="s">
        <v>39</v>
      </c>
      <c r="R20" s="1077" t="s">
        <v>435</v>
      </c>
      <c r="S20" s="875" t="s">
        <v>39</v>
      </c>
      <c r="U20" s="448"/>
      <c r="Z20" s="456"/>
      <c r="AA20" s="456"/>
    </row>
    <row r="21" spans="1:27" ht="23.25" customHeight="1">
      <c r="A21" s="276">
        <f>A20</f>
        <v>7</v>
      </c>
      <c r="C21" s="297"/>
      <c r="D21" s="300">
        <v>1000003</v>
      </c>
      <c r="E21" s="303"/>
      <c r="F21" s="303"/>
      <c r="G21" s="303">
        <v>24</v>
      </c>
      <c r="H21" s="449" t="s">
        <v>980</v>
      </c>
      <c r="I21" s="450">
        <v>0</v>
      </c>
      <c r="J21" s="451" t="s">
        <v>39</v>
      </c>
      <c r="K21" s="1079">
        <f t="shared" si="0"/>
        <v>0</v>
      </c>
      <c r="L21" s="957">
        <v>0.1</v>
      </c>
      <c r="M21" s="300" t="s">
        <v>438</v>
      </c>
      <c r="N21" s="300" t="s">
        <v>437</v>
      </c>
      <c r="O21" s="468">
        <v>44409</v>
      </c>
      <c r="P21" s="452">
        <v>2</v>
      </c>
      <c r="Q21" s="453" t="s">
        <v>39</v>
      </c>
      <c r="R21" s="1076" t="s">
        <v>439</v>
      </c>
      <c r="S21" s="470" t="s">
        <v>39</v>
      </c>
      <c r="U21" s="448"/>
      <c r="Z21" s="456"/>
      <c r="AA21" s="456"/>
    </row>
    <row r="22" spans="1:27" ht="23.25" customHeight="1">
      <c r="A22" s="276">
        <f>ROW()/2-3</f>
        <v>8</v>
      </c>
      <c r="C22" s="571">
        <v>6</v>
      </c>
      <c r="D22" s="285">
        <v>44409</v>
      </c>
      <c r="E22" s="289" t="s">
        <v>444</v>
      </c>
      <c r="F22" s="289"/>
      <c r="G22" s="289"/>
      <c r="H22" s="457"/>
      <c r="I22" s="458"/>
      <c r="J22" s="459" t="s">
        <v>39</v>
      </c>
      <c r="K22" s="956"/>
      <c r="L22" s="956" t="s">
        <v>436</v>
      </c>
      <c r="M22" s="314" t="s">
        <v>445</v>
      </c>
      <c r="N22" s="440"/>
      <c r="O22" s="872"/>
      <c r="P22" s="873"/>
      <c r="Q22" s="875"/>
      <c r="R22" s="1077"/>
      <c r="S22" s="875"/>
      <c r="U22" s="448"/>
      <c r="Z22" s="456"/>
      <c r="AA22" s="456"/>
    </row>
    <row r="23" spans="1:27" ht="23.25" customHeight="1">
      <c r="A23" s="276">
        <f>A22</f>
        <v>8</v>
      </c>
      <c r="C23" s="572"/>
      <c r="D23" s="300">
        <v>1000004</v>
      </c>
      <c r="E23" s="303"/>
      <c r="F23" s="303"/>
      <c r="G23" s="303">
        <v>3</v>
      </c>
      <c r="H23" s="449"/>
      <c r="I23" s="450">
        <v>3000</v>
      </c>
      <c r="J23" s="451" t="s">
        <v>39</v>
      </c>
      <c r="K23" s="1079">
        <f t="shared" si="0"/>
        <v>9000</v>
      </c>
      <c r="L23" s="957">
        <v>0.1</v>
      </c>
      <c r="M23" s="300" t="s">
        <v>39</v>
      </c>
      <c r="N23" s="300" t="s">
        <v>446</v>
      </c>
      <c r="O23" s="468"/>
      <c r="P23" s="452"/>
      <c r="Q23" s="453"/>
      <c r="R23" s="1076"/>
      <c r="S23" s="470"/>
      <c r="U23" s="448"/>
      <c r="Z23" s="456"/>
      <c r="AA23" s="456"/>
    </row>
    <row r="24" spans="1:27" ht="23.25" customHeight="1">
      <c r="A24" s="276">
        <f>ROW()/2-3</f>
        <v>9</v>
      </c>
      <c r="C24" s="571">
        <v>7</v>
      </c>
      <c r="D24" s="285">
        <v>44409</v>
      </c>
      <c r="E24" s="289" t="s">
        <v>447</v>
      </c>
      <c r="F24" s="289"/>
      <c r="G24" s="289"/>
      <c r="H24" s="289"/>
      <c r="I24" s="458"/>
      <c r="J24" s="459" t="s">
        <v>39</v>
      </c>
      <c r="K24" s="956"/>
      <c r="L24" s="956" t="s">
        <v>436</v>
      </c>
      <c r="M24" s="314" t="s">
        <v>434</v>
      </c>
      <c r="N24" s="440">
        <v>345678</v>
      </c>
      <c r="O24" s="872">
        <v>44409</v>
      </c>
      <c r="P24" s="873">
        <v>20</v>
      </c>
      <c r="Q24" s="875" t="s">
        <v>39</v>
      </c>
      <c r="R24" s="1077" t="s">
        <v>435</v>
      </c>
      <c r="S24" s="875" t="s">
        <v>39</v>
      </c>
      <c r="U24" s="448"/>
      <c r="Z24" s="456"/>
      <c r="AA24" s="456"/>
    </row>
    <row r="25" spans="1:27" ht="23.25" customHeight="1">
      <c r="A25" s="276">
        <f>A24</f>
        <v>9</v>
      </c>
      <c r="C25" s="297"/>
      <c r="D25" s="300">
        <v>1000004</v>
      </c>
      <c r="E25" s="303"/>
      <c r="F25" s="303"/>
      <c r="G25" s="303">
        <v>20</v>
      </c>
      <c r="H25" s="449" t="s">
        <v>980</v>
      </c>
      <c r="I25" s="450">
        <v>200</v>
      </c>
      <c r="J25" s="451"/>
      <c r="K25" s="1079">
        <f t="shared" si="0"/>
        <v>4000</v>
      </c>
      <c r="L25" s="957">
        <v>0.1</v>
      </c>
      <c r="M25" s="300" t="s">
        <v>448</v>
      </c>
      <c r="N25" s="300" t="s">
        <v>446</v>
      </c>
      <c r="O25" s="468">
        <v>44428</v>
      </c>
      <c r="P25" s="452">
        <v>1</v>
      </c>
      <c r="Q25" s="453" t="s">
        <v>39</v>
      </c>
      <c r="R25" s="1076" t="s">
        <v>439</v>
      </c>
      <c r="S25" s="470" t="s">
        <v>39</v>
      </c>
      <c r="U25" s="448"/>
      <c r="Z25" s="456"/>
      <c r="AA25" s="456"/>
    </row>
    <row r="26" spans="1:27" ht="23.25" customHeight="1">
      <c r="A26" s="276">
        <f>ROW()/2-3</f>
        <v>10</v>
      </c>
      <c r="C26" s="571">
        <v>8</v>
      </c>
      <c r="D26" s="285">
        <v>44409</v>
      </c>
      <c r="E26" s="289" t="s">
        <v>447</v>
      </c>
      <c r="F26" s="289"/>
      <c r="G26" s="289"/>
      <c r="H26" s="289"/>
      <c r="I26" s="458"/>
      <c r="J26" s="459" t="s">
        <v>39</v>
      </c>
      <c r="K26" s="956"/>
      <c r="L26" s="956" t="s">
        <v>436</v>
      </c>
      <c r="M26" s="314" t="s">
        <v>434</v>
      </c>
      <c r="N26" s="440">
        <v>456789</v>
      </c>
      <c r="O26" s="872">
        <v>44409</v>
      </c>
      <c r="P26" s="873">
        <v>20</v>
      </c>
      <c r="Q26" s="875" t="s">
        <v>39</v>
      </c>
      <c r="R26" s="1077" t="s">
        <v>435</v>
      </c>
      <c r="S26" s="875" t="s">
        <v>39</v>
      </c>
      <c r="U26" s="448"/>
      <c r="Z26" s="456"/>
      <c r="AA26" s="456"/>
    </row>
    <row r="27" spans="1:27" ht="23.25" customHeight="1">
      <c r="A27" s="276">
        <f>A26</f>
        <v>10</v>
      </c>
      <c r="C27" s="297"/>
      <c r="D27" s="300">
        <v>1000004</v>
      </c>
      <c r="E27" s="303"/>
      <c r="F27" s="303"/>
      <c r="G27" s="303">
        <v>20</v>
      </c>
      <c r="H27" s="449" t="s">
        <v>980</v>
      </c>
      <c r="I27" s="450">
        <v>200</v>
      </c>
      <c r="J27" s="451" t="s">
        <v>39</v>
      </c>
      <c r="K27" s="1079">
        <f t="shared" si="0"/>
        <v>4000</v>
      </c>
      <c r="L27" s="957">
        <v>0.1</v>
      </c>
      <c r="M27" s="300" t="s">
        <v>448</v>
      </c>
      <c r="N27" s="300" t="s">
        <v>446</v>
      </c>
      <c r="O27" s="468">
        <v>44428</v>
      </c>
      <c r="P27" s="452">
        <v>1</v>
      </c>
      <c r="Q27" s="453" t="s">
        <v>39</v>
      </c>
      <c r="R27" s="1076" t="s">
        <v>439</v>
      </c>
      <c r="S27" s="470" t="s">
        <v>39</v>
      </c>
      <c r="U27" s="448"/>
      <c r="Z27" s="456"/>
      <c r="AA27" s="456"/>
    </row>
    <row r="28" spans="1:27" ht="23.25" customHeight="1">
      <c r="A28" s="276">
        <f>ROW()/2-3</f>
        <v>11</v>
      </c>
      <c r="C28" s="571">
        <v>9</v>
      </c>
      <c r="D28" s="285">
        <v>44409</v>
      </c>
      <c r="E28" s="289" t="s">
        <v>447</v>
      </c>
      <c r="F28" s="289"/>
      <c r="G28" s="289"/>
      <c r="H28" s="289"/>
      <c r="I28" s="458"/>
      <c r="J28" s="459" t="s">
        <v>39</v>
      </c>
      <c r="K28" s="956"/>
      <c r="L28" s="956" t="s">
        <v>436</v>
      </c>
      <c r="M28" s="314" t="s">
        <v>434</v>
      </c>
      <c r="N28" s="440">
        <v>567890</v>
      </c>
      <c r="O28" s="872">
        <v>44409</v>
      </c>
      <c r="P28" s="873">
        <v>20</v>
      </c>
      <c r="Q28" s="875" t="s">
        <v>39</v>
      </c>
      <c r="R28" s="1077" t="s">
        <v>435</v>
      </c>
      <c r="S28" s="875" t="s">
        <v>39</v>
      </c>
      <c r="U28" s="448"/>
      <c r="Z28" s="456"/>
      <c r="AA28" s="456"/>
    </row>
    <row r="29" spans="1:27" ht="23.25" customHeight="1">
      <c r="A29" s="276">
        <f>A28</f>
        <v>11</v>
      </c>
      <c r="C29" s="297"/>
      <c r="D29" s="300">
        <v>1000004</v>
      </c>
      <c r="E29" s="303"/>
      <c r="F29" s="303"/>
      <c r="G29" s="303">
        <v>20</v>
      </c>
      <c r="H29" s="449" t="s">
        <v>980</v>
      </c>
      <c r="I29" s="450">
        <v>200</v>
      </c>
      <c r="J29" s="451" t="s">
        <v>39</v>
      </c>
      <c r="K29" s="1079">
        <f t="shared" si="0"/>
        <v>4000</v>
      </c>
      <c r="L29" s="957">
        <v>0.1</v>
      </c>
      <c r="M29" s="300" t="s">
        <v>448</v>
      </c>
      <c r="N29" s="300" t="s">
        <v>446</v>
      </c>
      <c r="O29" s="468">
        <v>44428</v>
      </c>
      <c r="P29" s="452">
        <v>1</v>
      </c>
      <c r="Q29" s="453" t="s">
        <v>39</v>
      </c>
      <c r="R29" s="1076" t="s">
        <v>439</v>
      </c>
      <c r="S29" s="470" t="s">
        <v>39</v>
      </c>
      <c r="U29" s="448"/>
      <c r="Z29" s="456"/>
      <c r="AA29" s="456"/>
    </row>
    <row r="30" spans="1:27" ht="23.25" customHeight="1">
      <c r="A30" s="276">
        <f>ROW()/2-3</f>
        <v>12</v>
      </c>
      <c r="C30" s="571">
        <v>10</v>
      </c>
      <c r="D30" s="285">
        <v>44409</v>
      </c>
      <c r="E30" s="289" t="s">
        <v>449</v>
      </c>
      <c r="F30" s="289"/>
      <c r="G30" s="289"/>
      <c r="H30" s="457"/>
      <c r="I30" s="458"/>
      <c r="J30" s="459" t="s">
        <v>39</v>
      </c>
      <c r="K30" s="956"/>
      <c r="L30" s="956" t="s">
        <v>436</v>
      </c>
      <c r="M30" s="287" t="s">
        <v>450</v>
      </c>
      <c r="N30" s="440"/>
      <c r="O30" s="872"/>
      <c r="P30" s="873"/>
      <c r="Q30" s="875"/>
      <c r="R30" s="1077"/>
      <c r="S30" s="875"/>
      <c r="U30" s="448"/>
      <c r="Z30" s="456"/>
      <c r="AA30" s="456"/>
    </row>
    <row r="31" spans="1:27" ht="23.25" customHeight="1">
      <c r="A31" s="276">
        <f>A30</f>
        <v>12</v>
      </c>
      <c r="C31" s="572"/>
      <c r="D31" s="300">
        <v>1000004</v>
      </c>
      <c r="E31" s="303"/>
      <c r="F31" s="303"/>
      <c r="G31" s="303">
        <v>1</v>
      </c>
      <c r="H31" s="449"/>
      <c r="I31" s="450">
        <v>1011</v>
      </c>
      <c r="J31" s="451" t="s">
        <v>39</v>
      </c>
      <c r="K31" s="1079">
        <f t="shared" si="0"/>
        <v>1011</v>
      </c>
      <c r="L31" s="957">
        <v>0.1</v>
      </c>
      <c r="M31" s="300" t="s">
        <v>39</v>
      </c>
      <c r="N31" s="300"/>
      <c r="O31" s="468"/>
      <c r="P31" s="452"/>
      <c r="Q31" s="453"/>
      <c r="R31" s="1076"/>
      <c r="S31" s="470"/>
      <c r="U31" s="448"/>
      <c r="Z31" s="456"/>
      <c r="AA31" s="456"/>
    </row>
    <row r="32" spans="1:27" ht="23.25" customHeight="1">
      <c r="C32" s="297">
        <v>11</v>
      </c>
      <c r="D32" s="285">
        <v>44409</v>
      </c>
      <c r="E32" s="296" t="s">
        <v>452</v>
      </c>
      <c r="F32" s="296"/>
      <c r="G32" s="296"/>
      <c r="H32" s="461"/>
      <c r="I32" s="458"/>
      <c r="J32" s="459"/>
      <c r="K32" s="956"/>
      <c r="L32" s="958" t="s">
        <v>436</v>
      </c>
      <c r="M32" s="287" t="s">
        <v>434</v>
      </c>
      <c r="N32" s="287" t="s">
        <v>451</v>
      </c>
      <c r="O32" s="872">
        <v>44409</v>
      </c>
      <c r="P32" s="873">
        <v>10</v>
      </c>
      <c r="Q32" s="462"/>
      <c r="R32" s="1077" t="s">
        <v>453</v>
      </c>
      <c r="S32" s="874"/>
      <c r="U32" s="448"/>
      <c r="Z32" s="456"/>
      <c r="AA32" s="456"/>
    </row>
    <row r="33" spans="3:27" ht="23.25" customHeight="1">
      <c r="C33" s="572"/>
      <c r="D33" s="300">
        <v>1000005</v>
      </c>
      <c r="E33" s="303"/>
      <c r="F33" s="303"/>
      <c r="G33" s="303">
        <v>10</v>
      </c>
      <c r="H33" s="449" t="s">
        <v>981</v>
      </c>
      <c r="I33" s="450">
        <v>10</v>
      </c>
      <c r="J33" s="451"/>
      <c r="K33" s="1079">
        <f t="shared" si="0"/>
        <v>100</v>
      </c>
      <c r="L33" s="957">
        <v>0.1</v>
      </c>
      <c r="M33" s="300" t="s">
        <v>448</v>
      </c>
      <c r="N33" s="463" t="s">
        <v>437</v>
      </c>
      <c r="O33" s="468">
        <v>44418</v>
      </c>
      <c r="P33" s="452">
        <v>1</v>
      </c>
      <c r="Q33" s="453"/>
      <c r="R33" s="1076" t="s">
        <v>454</v>
      </c>
      <c r="S33" s="470"/>
      <c r="U33" s="448"/>
      <c r="Z33" s="456"/>
      <c r="AA33" s="456"/>
    </row>
    <row r="34" spans="3:27" ht="23.25" customHeight="1">
      <c r="C34" s="571">
        <v>12</v>
      </c>
      <c r="D34" s="285">
        <v>44409</v>
      </c>
      <c r="E34" s="296" t="s">
        <v>455</v>
      </c>
      <c r="F34" s="296"/>
      <c r="G34" s="296"/>
      <c r="H34" s="461"/>
      <c r="I34" s="1380"/>
      <c r="J34" s="467"/>
      <c r="K34" s="1381"/>
      <c r="L34" s="1382" t="s">
        <v>1216</v>
      </c>
      <c r="M34" s="314"/>
      <c r="N34" s="469"/>
      <c r="O34" s="872"/>
      <c r="P34" s="873"/>
      <c r="Q34" s="462"/>
      <c r="R34" s="1077"/>
      <c r="S34" s="874"/>
      <c r="U34" s="448"/>
      <c r="Z34" s="456"/>
      <c r="AA34" s="456"/>
    </row>
    <row r="35" spans="3:27" ht="23.25" customHeight="1">
      <c r="C35" s="572"/>
      <c r="D35" s="300">
        <v>1000006</v>
      </c>
      <c r="E35" s="303"/>
      <c r="F35" s="296"/>
      <c r="G35" s="296">
        <v>1</v>
      </c>
      <c r="H35" s="461" t="s">
        <v>513</v>
      </c>
      <c r="I35" s="1380">
        <v>151</v>
      </c>
      <c r="J35" s="467"/>
      <c r="K35" s="1381">
        <v>151</v>
      </c>
      <c r="L35" s="1382">
        <v>0.08</v>
      </c>
      <c r="M35" s="314"/>
      <c r="N35" s="469"/>
      <c r="O35" s="468"/>
      <c r="P35" s="873"/>
      <c r="Q35" s="462"/>
      <c r="R35" s="1077"/>
      <c r="S35" s="874"/>
      <c r="U35" s="448"/>
      <c r="Z35" s="456"/>
      <c r="AA35" s="456"/>
    </row>
    <row r="36" spans="3:27" ht="23.25" customHeight="1">
      <c r="C36" s="571">
        <v>13</v>
      </c>
      <c r="D36" s="285"/>
      <c r="E36" s="289" t="s">
        <v>458</v>
      </c>
      <c r="F36" s="289"/>
      <c r="G36" s="289"/>
      <c r="H36" s="457"/>
      <c r="I36" s="458"/>
      <c r="J36" s="459"/>
      <c r="K36" s="585"/>
      <c r="L36" s="956" t="s">
        <v>436</v>
      </c>
      <c r="M36" s="287"/>
      <c r="N36" s="440"/>
      <c r="O36" s="872"/>
      <c r="P36" s="870"/>
      <c r="Q36" s="871"/>
      <c r="R36" s="1075"/>
      <c r="S36" s="871"/>
    </row>
    <row r="37" spans="3:27" ht="23.25" customHeight="1">
      <c r="C37" s="572"/>
      <c r="D37" s="300"/>
      <c r="E37" s="303"/>
      <c r="F37" s="303"/>
      <c r="G37" s="303">
        <v>1</v>
      </c>
      <c r="H37" s="449"/>
      <c r="I37" s="450"/>
      <c r="J37" s="451"/>
      <c r="K37" s="972">
        <v>-1</v>
      </c>
      <c r="L37" s="957">
        <v>0.1</v>
      </c>
      <c r="M37" s="300"/>
      <c r="N37" s="300"/>
      <c r="O37" s="468"/>
      <c r="P37" s="452"/>
      <c r="Q37" s="453"/>
      <c r="R37" s="1076"/>
      <c r="S37" s="453"/>
    </row>
    <row r="38" spans="3:27" ht="23.25" customHeight="1">
      <c r="C38" s="571">
        <v>14</v>
      </c>
      <c r="D38" s="285"/>
      <c r="E38" s="289" t="s">
        <v>459</v>
      </c>
      <c r="F38" s="289"/>
      <c r="G38" s="289"/>
      <c r="H38" s="457"/>
      <c r="I38" s="458"/>
      <c r="J38" s="459"/>
      <c r="K38" s="585"/>
      <c r="L38" s="289"/>
      <c r="M38" s="287"/>
      <c r="N38" s="440"/>
      <c r="O38" s="872"/>
      <c r="P38" s="870"/>
      <c r="Q38" s="871"/>
      <c r="R38" s="1075"/>
      <c r="S38" s="871"/>
    </row>
    <row r="39" spans="3:27" ht="23.25" customHeight="1">
      <c r="C39" s="572"/>
      <c r="D39" s="300"/>
      <c r="E39" s="303"/>
      <c r="F39" s="303"/>
      <c r="G39" s="303"/>
      <c r="H39" s="449"/>
      <c r="I39" s="450"/>
      <c r="J39" s="451"/>
      <c r="K39" s="449">
        <f>SUM(K12:K37)</f>
        <v>553861</v>
      </c>
      <c r="L39" s="904"/>
      <c r="M39" s="300"/>
      <c r="N39" s="300"/>
      <c r="O39" s="468"/>
      <c r="P39" s="452"/>
      <c r="Q39" s="453"/>
      <c r="R39" s="1076"/>
      <c r="S39" s="453"/>
    </row>
  </sheetData>
  <mergeCells count="13">
    <mergeCell ref="C4:F4"/>
    <mergeCell ref="R10:S11"/>
    <mergeCell ref="P11:Q11"/>
    <mergeCell ref="E10:E11"/>
    <mergeCell ref="F10:F11"/>
    <mergeCell ref="G10:G11"/>
    <mergeCell ref="H10:H11"/>
    <mergeCell ref="I10:J11"/>
    <mergeCell ref="K10:K11"/>
    <mergeCell ref="L10:L11"/>
    <mergeCell ref="M10:M11"/>
    <mergeCell ref="P10:Q10"/>
    <mergeCell ref="C10:C11"/>
  </mergeCells>
  <phoneticPr fontId="1"/>
  <pageMargins left="0.70866141732283472" right="0.70866141732283472" top="1.1417322834645669" bottom="0.74803149606299213" header="0.51181102362204722" footer="0.31496062992125984"/>
  <pageSetup paperSize="9" scale="48" firstPageNumber="43" orientation="landscape" r:id="rId1"/>
  <headerFooter>
    <oddHeader>&amp;R2022年度　情報化評議会(CI-NET)　標準委員会　第3回　資料6
2022年12月02日</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rgb="FFFFC000"/>
    <pageSetUpPr fitToPage="1"/>
  </sheetPr>
  <dimension ref="A1:U33"/>
  <sheetViews>
    <sheetView workbookViewId="0"/>
  </sheetViews>
  <sheetFormatPr defaultColWidth="9" defaultRowHeight="15.75"/>
  <cols>
    <col min="1" max="1" width="4.25" style="144" customWidth="1"/>
    <col min="2" max="2" width="21.75" style="144" customWidth="1"/>
    <col min="3" max="3" width="20.5" style="144" customWidth="1"/>
    <col min="4" max="4" width="11.625" style="144" customWidth="1"/>
    <col min="5" max="5" width="8.875" style="144" customWidth="1"/>
    <col min="6" max="6" width="15.5" style="144" customWidth="1"/>
    <col min="7" max="7" width="5.5" style="144" customWidth="1"/>
    <col min="8" max="8" width="2.625" style="144" customWidth="1"/>
    <col min="9" max="9" width="27.625" style="144" customWidth="1"/>
    <col min="10" max="10" width="20.125" style="144" customWidth="1"/>
    <col min="11" max="11" width="21.75" style="144" customWidth="1"/>
    <col min="12" max="12" width="16.75" style="144" customWidth="1"/>
    <col min="13" max="13" width="11.75" style="144" customWidth="1"/>
    <col min="14" max="14" width="3.25" style="144" customWidth="1"/>
    <col min="15" max="15" width="4" style="146" customWidth="1"/>
    <col min="16" max="16" width="19.75" style="146" customWidth="1"/>
    <col min="17" max="19" width="11.75" style="146" customWidth="1"/>
    <col min="20" max="20" width="9" style="146"/>
    <col min="21" max="16384" width="9" style="144"/>
  </cols>
  <sheetData>
    <row r="1" spans="1:20" s="138" customFormat="1" ht="21">
      <c r="A1" s="137"/>
      <c r="B1" s="137"/>
      <c r="I1" s="139"/>
      <c r="L1" s="97"/>
      <c r="M1" s="97"/>
      <c r="N1" s="97"/>
      <c r="O1" s="140"/>
      <c r="P1" s="140"/>
      <c r="Q1" s="140"/>
      <c r="R1" s="140"/>
      <c r="S1" s="140"/>
      <c r="T1" s="140"/>
    </row>
    <row r="2" spans="1:20" ht="16.5" thickBot="1">
      <c r="A2" s="566"/>
      <c r="B2" s="566"/>
      <c r="C2" s="566"/>
      <c r="D2" s="566"/>
      <c r="E2" s="566"/>
      <c r="F2" s="566"/>
      <c r="G2" s="566"/>
      <c r="H2" s="566"/>
      <c r="I2" s="141"/>
      <c r="J2" s="566"/>
      <c r="K2" s="141"/>
      <c r="L2" s="142"/>
      <c r="M2" s="566"/>
      <c r="N2" s="566"/>
      <c r="O2" s="143"/>
      <c r="P2" s="143"/>
      <c r="Q2" s="143"/>
      <c r="R2" s="143"/>
      <c r="S2" s="143"/>
      <c r="T2" s="143"/>
    </row>
    <row r="3" spans="1:20" ht="16.5" customHeight="1">
      <c r="A3" s="566"/>
      <c r="B3" s="1665" t="s">
        <v>276</v>
      </c>
      <c r="C3" s="1666"/>
      <c r="D3" s="566"/>
      <c r="E3" s="566"/>
      <c r="F3" s="1676" t="s">
        <v>277</v>
      </c>
      <c r="G3" s="1676"/>
      <c r="H3" s="1677"/>
      <c r="I3" s="1677"/>
      <c r="J3" s="1677"/>
      <c r="K3" s="566"/>
      <c r="L3" s="566"/>
      <c r="M3" s="566"/>
      <c r="N3" s="566"/>
      <c r="O3" s="143"/>
      <c r="P3" s="143"/>
      <c r="Q3" s="143"/>
      <c r="R3" s="143"/>
      <c r="S3" s="143"/>
      <c r="T3" s="143"/>
    </row>
    <row r="4" spans="1:20" ht="17.100000000000001" customHeight="1" thickBot="1">
      <c r="A4" s="566"/>
      <c r="B4" s="1667"/>
      <c r="C4" s="1668"/>
      <c r="D4" s="566"/>
      <c r="E4" s="566"/>
      <c r="F4" s="1677"/>
      <c r="G4" s="1677"/>
      <c r="H4" s="1677"/>
      <c r="I4" s="1677"/>
      <c r="J4" s="1677"/>
      <c r="K4" s="145" t="s">
        <v>278</v>
      </c>
      <c r="L4" s="566"/>
      <c r="M4" s="566"/>
      <c r="N4" s="566"/>
      <c r="O4" s="143"/>
      <c r="P4" s="143"/>
      <c r="R4" s="143"/>
      <c r="S4" s="143"/>
      <c r="T4" s="143"/>
    </row>
    <row r="5" spans="1:20" ht="17.100000000000001" customHeight="1">
      <c r="A5" s="566"/>
      <c r="B5" s="566"/>
      <c r="C5" s="566"/>
      <c r="D5" s="566"/>
      <c r="E5" s="566"/>
      <c r="F5" s="566"/>
      <c r="G5" s="566"/>
      <c r="H5" s="566"/>
      <c r="I5" s="566"/>
      <c r="J5" s="566"/>
      <c r="K5" s="145"/>
      <c r="L5" s="566"/>
      <c r="M5" s="566"/>
      <c r="N5" s="566"/>
      <c r="O5" s="143"/>
      <c r="P5" s="143"/>
      <c r="R5" s="143"/>
      <c r="S5" s="143"/>
      <c r="T5" s="143"/>
    </row>
    <row r="6" spans="1:20" ht="17.100000000000001" customHeight="1">
      <c r="A6" s="566"/>
      <c r="B6" s="566"/>
      <c r="C6" s="566"/>
      <c r="D6" s="566"/>
      <c r="E6" s="566"/>
      <c r="F6" s="566"/>
      <c r="G6" s="566"/>
      <c r="H6" s="566"/>
      <c r="I6" s="147" t="s">
        <v>279</v>
      </c>
      <c r="J6" s="565" t="s">
        <v>280</v>
      </c>
      <c r="K6" s="566"/>
      <c r="L6" s="566"/>
      <c r="M6" s="566"/>
      <c r="N6" s="566"/>
      <c r="O6" s="143"/>
      <c r="P6" s="143"/>
      <c r="R6" s="143"/>
      <c r="S6" s="143"/>
      <c r="T6" s="143"/>
    </row>
    <row r="7" spans="1:20" ht="17.100000000000001" customHeight="1">
      <c r="A7" s="566"/>
      <c r="B7" s="566"/>
      <c r="C7" s="566"/>
      <c r="D7" s="566"/>
      <c r="E7" s="566"/>
      <c r="F7" s="566"/>
      <c r="G7" s="566"/>
      <c r="H7" s="566"/>
      <c r="I7" s="566" t="s">
        <v>281</v>
      </c>
      <c r="J7" s="564" t="s">
        <v>282</v>
      </c>
      <c r="K7" s="145"/>
      <c r="L7" s="565" t="s">
        <v>283</v>
      </c>
      <c r="M7" s="566"/>
      <c r="N7" s="566"/>
      <c r="O7" s="143"/>
      <c r="P7" s="143"/>
      <c r="R7" s="143"/>
      <c r="S7" s="143"/>
      <c r="T7" s="143"/>
    </row>
    <row r="8" spans="1:20" ht="17.100000000000001" customHeight="1">
      <c r="A8" s="566"/>
      <c r="B8" s="148"/>
      <c r="C8" s="566"/>
      <c r="D8" s="566"/>
      <c r="E8" s="566"/>
      <c r="F8" s="566"/>
      <c r="G8" s="566"/>
      <c r="H8" s="566"/>
      <c r="I8" s="566"/>
      <c r="J8" s="566"/>
      <c r="K8" s="566"/>
      <c r="L8" s="566"/>
      <c r="M8" s="566"/>
      <c r="N8" s="566"/>
      <c r="O8" s="143"/>
      <c r="P8" s="143"/>
      <c r="Q8" s="143"/>
      <c r="R8" s="143"/>
      <c r="S8" s="143"/>
      <c r="T8" s="143"/>
    </row>
    <row r="9" spans="1:20" ht="17.100000000000001" customHeight="1">
      <c r="A9" s="566"/>
      <c r="B9" s="142" t="s">
        <v>284</v>
      </c>
      <c r="C9" s="1672" t="s">
        <v>285</v>
      </c>
      <c r="D9" s="1672"/>
      <c r="E9" s="1672"/>
      <c r="F9" s="1672"/>
      <c r="G9" s="142"/>
      <c r="H9" s="149"/>
      <c r="I9" s="142" t="s">
        <v>284</v>
      </c>
      <c r="J9" s="1672" t="s">
        <v>286</v>
      </c>
      <c r="K9" s="1672"/>
      <c r="L9" s="1672"/>
      <c r="M9" s="1672"/>
      <c r="N9" s="566"/>
      <c r="O9" s="143"/>
      <c r="P9" s="143"/>
      <c r="Q9" s="143"/>
      <c r="R9" s="143"/>
      <c r="S9" s="143"/>
      <c r="T9" s="143"/>
    </row>
    <row r="10" spans="1:20" ht="17.100000000000001" customHeight="1">
      <c r="A10" s="566"/>
      <c r="B10" s="566"/>
      <c r="C10" s="1664" t="s">
        <v>287</v>
      </c>
      <c r="D10" s="1664"/>
      <c r="E10" s="1664"/>
      <c r="F10" s="1664"/>
      <c r="G10" s="142" t="s">
        <v>288</v>
      </c>
      <c r="H10" s="149"/>
      <c r="I10" s="150"/>
      <c r="J10" s="1664" t="s">
        <v>289</v>
      </c>
      <c r="K10" s="1664"/>
      <c r="L10" s="1664"/>
      <c r="M10" s="1664"/>
      <c r="N10" s="566"/>
      <c r="O10" s="143"/>
      <c r="P10" s="143"/>
      <c r="Q10" s="143"/>
      <c r="R10" s="143"/>
      <c r="S10" s="143"/>
      <c r="T10" s="143"/>
    </row>
    <row r="11" spans="1:20" ht="17.100000000000001" customHeight="1">
      <c r="A11" s="566"/>
      <c r="B11" s="566"/>
      <c r="C11" s="151"/>
      <c r="D11" s="151"/>
      <c r="E11" s="151"/>
      <c r="G11" s="149"/>
      <c r="H11" s="149"/>
      <c r="I11" s="150"/>
      <c r="J11" s="566"/>
      <c r="K11" s="566"/>
      <c r="L11" s="566"/>
      <c r="M11" s="566"/>
      <c r="N11" s="566"/>
      <c r="O11" s="143"/>
      <c r="P11" s="143"/>
      <c r="Q11" s="143"/>
      <c r="R11" s="143"/>
      <c r="S11" s="143"/>
      <c r="T11" s="143"/>
    </row>
    <row r="12" spans="1:20" ht="17.100000000000001" customHeight="1">
      <c r="A12" s="566"/>
      <c r="B12" s="566" t="s">
        <v>290</v>
      </c>
      <c r="C12" s="1669" t="s">
        <v>291</v>
      </c>
      <c r="D12" s="1670"/>
      <c r="E12" s="1670"/>
      <c r="F12" s="1670"/>
      <c r="G12" s="152"/>
      <c r="H12" s="149"/>
      <c r="I12" s="142" t="s">
        <v>292</v>
      </c>
      <c r="J12" s="1671" t="s">
        <v>293</v>
      </c>
      <c r="K12" s="1672"/>
      <c r="L12" s="1672"/>
      <c r="M12" s="1672"/>
      <c r="N12" s="566"/>
      <c r="O12" s="143"/>
      <c r="P12" s="143"/>
      <c r="Q12" s="144"/>
      <c r="R12" s="144"/>
      <c r="S12" s="144"/>
      <c r="T12" s="144"/>
    </row>
    <row r="13" spans="1:20" ht="17.100000000000001" customHeight="1">
      <c r="A13" s="566"/>
      <c r="B13" s="153" t="s">
        <v>294</v>
      </c>
      <c r="C13" s="1663" t="s">
        <v>295</v>
      </c>
      <c r="D13" s="1663"/>
      <c r="E13" s="1663"/>
      <c r="F13" s="1663"/>
      <c r="G13" s="152"/>
      <c r="H13" s="149"/>
      <c r="I13" s="142" t="s">
        <v>296</v>
      </c>
      <c r="J13" s="1673" t="s">
        <v>297</v>
      </c>
      <c r="K13" s="1664"/>
      <c r="L13" s="1664"/>
      <c r="M13" s="1664"/>
      <c r="N13" s="566"/>
      <c r="O13" s="143"/>
      <c r="P13" s="143"/>
      <c r="Q13" s="143"/>
      <c r="R13" s="143"/>
      <c r="S13" s="143"/>
      <c r="T13" s="143"/>
    </row>
    <row r="14" spans="1:20" ht="17.100000000000001" customHeight="1">
      <c r="A14" s="566"/>
      <c r="B14" s="154" t="s">
        <v>298</v>
      </c>
      <c r="C14" s="1674" t="s">
        <v>299</v>
      </c>
      <c r="D14" s="1675"/>
      <c r="E14" s="1675"/>
      <c r="F14" s="1675"/>
      <c r="G14" s="155"/>
      <c r="H14" s="149"/>
      <c r="I14" s="142" t="s">
        <v>300</v>
      </c>
      <c r="J14" s="1664" t="s">
        <v>301</v>
      </c>
      <c r="K14" s="1664"/>
      <c r="L14" s="1664"/>
      <c r="M14" s="1664"/>
      <c r="N14" s="566"/>
      <c r="O14" s="143"/>
      <c r="P14" s="143"/>
      <c r="Q14" s="143"/>
      <c r="R14" s="143"/>
      <c r="S14" s="143"/>
      <c r="T14" s="143"/>
    </row>
    <row r="15" spans="1:20" ht="17.100000000000001" customHeight="1">
      <c r="A15" s="566"/>
      <c r="B15" s="156" t="s">
        <v>302</v>
      </c>
      <c r="C15" s="1662" t="s">
        <v>303</v>
      </c>
      <c r="D15" s="1663"/>
      <c r="E15" s="1663"/>
      <c r="F15" s="1663"/>
      <c r="G15" s="152"/>
      <c r="H15" s="566"/>
      <c r="I15" s="566"/>
      <c r="J15" s="566"/>
      <c r="K15" s="566"/>
      <c r="L15" s="566"/>
      <c r="M15" s="566"/>
      <c r="N15" s="566"/>
      <c r="O15" s="143"/>
      <c r="P15" s="143"/>
      <c r="Q15" s="143"/>
      <c r="R15" s="143"/>
      <c r="S15" s="143"/>
      <c r="T15" s="143"/>
    </row>
    <row r="16" spans="1:20" ht="17.100000000000001" customHeight="1">
      <c r="A16" s="566"/>
      <c r="B16" s="566"/>
      <c r="C16" s="1662"/>
      <c r="D16" s="1663"/>
      <c r="E16" s="1663"/>
      <c r="F16" s="1663"/>
      <c r="G16" s="152"/>
      <c r="H16" s="149"/>
      <c r="I16" s="157" t="s">
        <v>304</v>
      </c>
      <c r="J16" s="564" t="s">
        <v>305</v>
      </c>
      <c r="K16" s="564"/>
      <c r="L16" s="564"/>
      <c r="M16" s="564"/>
      <c r="N16" s="566"/>
      <c r="O16" s="143"/>
      <c r="P16" s="143"/>
      <c r="Q16" s="143"/>
      <c r="R16" s="143"/>
      <c r="S16" s="143"/>
      <c r="T16" s="143"/>
    </row>
    <row r="17" spans="1:21" ht="17.100000000000001" customHeight="1">
      <c r="A17" s="566"/>
      <c r="B17" s="157" t="s">
        <v>304</v>
      </c>
      <c r="C17" s="1664" t="s">
        <v>306</v>
      </c>
      <c r="D17" s="1664"/>
      <c r="E17" s="1664"/>
      <c r="F17" s="1664"/>
      <c r="G17" s="566"/>
      <c r="H17" s="149"/>
      <c r="I17" s="157" t="s">
        <v>307</v>
      </c>
      <c r="J17" s="567" t="s">
        <v>308</v>
      </c>
      <c r="K17" s="568"/>
      <c r="L17" s="568"/>
      <c r="M17" s="568"/>
      <c r="N17" s="566"/>
      <c r="O17" s="143"/>
      <c r="P17" s="143"/>
      <c r="Q17" s="143"/>
      <c r="R17" s="143"/>
      <c r="S17" s="143"/>
      <c r="T17" s="143"/>
    </row>
    <row r="18" spans="1:21" ht="17.100000000000001" customHeight="1">
      <c r="A18" s="566"/>
      <c r="B18" s="157" t="s">
        <v>307</v>
      </c>
      <c r="C18" s="1678" t="s">
        <v>309</v>
      </c>
      <c r="D18" s="1679"/>
      <c r="E18" s="1679"/>
      <c r="F18" s="1679"/>
      <c r="G18" s="147"/>
      <c r="H18" s="149"/>
      <c r="I18" s="175"/>
      <c r="J18" s="174"/>
      <c r="K18" s="564"/>
      <c r="L18" s="564"/>
      <c r="M18" s="564"/>
      <c r="N18" s="566"/>
      <c r="O18" s="143"/>
      <c r="P18" s="143"/>
      <c r="Q18" s="143"/>
      <c r="R18" s="143"/>
      <c r="S18" s="143"/>
      <c r="T18" s="143"/>
    </row>
    <row r="19" spans="1:21" ht="17.100000000000001" customHeight="1">
      <c r="A19" s="566"/>
      <c r="B19" s="175" t="s">
        <v>310</v>
      </c>
      <c r="C19" s="98" t="s">
        <v>311</v>
      </c>
      <c r="D19" s="564"/>
      <c r="E19" s="564"/>
      <c r="F19" s="564"/>
      <c r="G19" s="566"/>
      <c r="H19" s="149"/>
      <c r="I19" s="175" t="s">
        <v>312</v>
      </c>
      <c r="J19" s="174" t="s">
        <v>313</v>
      </c>
      <c r="K19" s="564"/>
      <c r="L19" s="564"/>
      <c r="M19" s="564"/>
      <c r="N19" s="566"/>
      <c r="O19" s="158"/>
      <c r="P19" s="158"/>
      <c r="Q19" s="158"/>
      <c r="R19" s="158"/>
      <c r="S19" s="158"/>
      <c r="T19" s="158"/>
    </row>
    <row r="20" spans="1:21" ht="17.100000000000001" customHeight="1">
      <c r="A20" s="566"/>
      <c r="B20" s="566" t="s">
        <v>314</v>
      </c>
      <c r="C20" s="565" t="s">
        <v>315</v>
      </c>
      <c r="D20" s="565"/>
      <c r="E20" s="565"/>
      <c r="F20" s="565"/>
      <c r="G20" s="566"/>
      <c r="H20" s="566"/>
      <c r="I20" s="159" t="s">
        <v>316</v>
      </c>
      <c r="J20" s="176" t="s">
        <v>317</v>
      </c>
      <c r="K20" s="564"/>
      <c r="L20" s="564"/>
      <c r="M20" s="564"/>
      <c r="N20" s="566"/>
      <c r="O20" s="143"/>
      <c r="T20" s="566"/>
      <c r="U20" s="566"/>
    </row>
    <row r="21" spans="1:21" ht="17.100000000000001" customHeight="1">
      <c r="A21" s="566"/>
      <c r="B21" s="566"/>
      <c r="C21" s="566"/>
      <c r="D21" s="566"/>
      <c r="E21" s="566"/>
      <c r="F21" s="566"/>
      <c r="G21" s="566"/>
      <c r="H21" s="566"/>
      <c r="I21" s="159" t="s">
        <v>318</v>
      </c>
      <c r="J21" s="176" t="s">
        <v>319</v>
      </c>
      <c r="K21" s="564"/>
      <c r="L21" s="564"/>
      <c r="M21" s="564"/>
      <c r="N21" s="566"/>
      <c r="O21" s="143"/>
      <c r="T21" s="566"/>
      <c r="U21" s="566"/>
    </row>
    <row r="22" spans="1:21" ht="17.100000000000001" customHeight="1">
      <c r="A22" s="566"/>
      <c r="B22" s="566"/>
      <c r="C22" s="566"/>
      <c r="D22" s="566"/>
      <c r="E22" s="566"/>
      <c r="F22" s="566"/>
      <c r="G22" s="566"/>
      <c r="H22" s="566"/>
      <c r="I22" s="159"/>
      <c r="J22" s="566"/>
      <c r="K22" s="159"/>
      <c r="L22" s="566"/>
      <c r="M22" s="566"/>
      <c r="N22" s="566"/>
      <c r="O22" s="143"/>
      <c r="T22" s="566"/>
      <c r="U22" s="566"/>
    </row>
    <row r="23" spans="1:21" ht="17.100000000000001" customHeight="1">
      <c r="A23" s="566"/>
      <c r="B23" s="566"/>
      <c r="C23" s="141"/>
      <c r="D23" s="566"/>
      <c r="E23" s="566"/>
      <c r="F23" s="566"/>
      <c r="G23" s="566"/>
      <c r="H23" s="149"/>
      <c r="L23" s="566"/>
      <c r="M23" s="566"/>
      <c r="N23" s="566"/>
      <c r="O23" s="143"/>
      <c r="P23" s="144"/>
      <c r="Q23" s="144"/>
      <c r="R23" s="144"/>
      <c r="S23" s="143"/>
      <c r="T23" s="143"/>
    </row>
    <row r="24" spans="1:21" ht="19.5" customHeight="1">
      <c r="A24" s="566"/>
      <c r="B24" s="566"/>
      <c r="C24" s="1680" t="s">
        <v>320</v>
      </c>
      <c r="D24" s="1682" t="e">
        <f>J30+K30</f>
        <v>#REF!</v>
      </c>
      <c r="E24" s="1682"/>
      <c r="F24" s="1682"/>
      <c r="G24" s="566"/>
      <c r="H24" s="566"/>
      <c r="I24" s="160"/>
      <c r="J24" s="161" t="s">
        <v>60</v>
      </c>
      <c r="K24" s="162" t="s">
        <v>61</v>
      </c>
      <c r="L24" s="163"/>
      <c r="M24" s="566"/>
      <c r="N24" s="566"/>
      <c r="O24" s="143"/>
      <c r="P24" s="144"/>
      <c r="Q24" s="144"/>
      <c r="R24" s="144"/>
      <c r="S24" s="143"/>
      <c r="T24" s="143"/>
    </row>
    <row r="25" spans="1:21" ht="17.100000000000001" customHeight="1">
      <c r="A25" s="566"/>
      <c r="B25" s="566"/>
      <c r="C25" s="1681"/>
      <c r="D25" s="1683"/>
      <c r="E25" s="1683"/>
      <c r="F25" s="1683"/>
      <c r="G25" s="90"/>
      <c r="H25" s="159"/>
      <c r="I25" s="164" t="s">
        <v>67</v>
      </c>
      <c r="J25" s="165">
        <f>契約外請求書毎明細!K14+契約外請求書毎明細!K16+契約外請求書毎明細!K18+契約外請求書毎明細!K20+契約外請求書毎明細!K22+契約外請求書毎明細!K24+契約外請求書毎明細!K26+契約外請求書毎明細!K28+契約外請求書毎明細!K30+契約外請求書毎明細!K32+契約外請求書毎明細!K34</f>
        <v>14921</v>
      </c>
      <c r="K25" s="165">
        <f>J25*0.1</f>
        <v>1492.1000000000001</v>
      </c>
      <c r="L25" s="566"/>
      <c r="M25" s="566"/>
      <c r="N25" s="566"/>
      <c r="O25" s="143"/>
      <c r="P25" s="144"/>
      <c r="Q25" s="144"/>
      <c r="R25" s="144"/>
      <c r="S25" s="143"/>
      <c r="T25" s="143"/>
    </row>
    <row r="26" spans="1:21" ht="19.5" customHeight="1">
      <c r="A26" s="566"/>
      <c r="B26" s="166"/>
      <c r="C26" s="566"/>
      <c r="D26" s="566"/>
      <c r="E26" s="566"/>
      <c r="F26" s="566"/>
      <c r="G26" s="566"/>
      <c r="H26" s="167"/>
      <c r="I26" s="164" t="s">
        <v>321</v>
      </c>
      <c r="J26" s="165">
        <v>0</v>
      </c>
      <c r="K26" s="165">
        <f>J26*0.1</f>
        <v>0</v>
      </c>
      <c r="L26" s="566"/>
      <c r="M26" s="168"/>
      <c r="N26" s="566"/>
      <c r="P26" s="144"/>
      <c r="Q26" s="144"/>
      <c r="R26" s="144"/>
    </row>
    <row r="27" spans="1:21" ht="19.5">
      <c r="A27" s="566"/>
      <c r="B27" s="169"/>
      <c r="C27" s="566"/>
      <c r="D27" s="566"/>
      <c r="E27" s="566"/>
      <c r="F27" s="566"/>
      <c r="G27" s="566"/>
      <c r="H27" s="566"/>
      <c r="I27" s="164" t="s">
        <v>322</v>
      </c>
      <c r="J27" s="165" t="e">
        <f>契約外請求書毎明細!#REF!</f>
        <v>#REF!</v>
      </c>
      <c r="K27" s="165" t="e">
        <f>J27*0.1</f>
        <v>#REF!</v>
      </c>
      <c r="L27" s="566"/>
      <c r="M27" s="170"/>
      <c r="N27" s="566"/>
      <c r="P27" s="144"/>
      <c r="Q27" s="144"/>
      <c r="R27" s="144"/>
    </row>
    <row r="28" spans="1:21" ht="19.5">
      <c r="A28" s="566"/>
      <c r="B28" s="566"/>
      <c r="C28" s="566"/>
      <c r="D28" s="566"/>
      <c r="E28" s="566"/>
      <c r="F28" s="566"/>
      <c r="G28" s="566"/>
      <c r="H28" s="566"/>
      <c r="I28" s="160" t="s">
        <v>323</v>
      </c>
      <c r="J28" s="165">
        <v>0</v>
      </c>
      <c r="K28" s="165">
        <f>J28*0.1</f>
        <v>0</v>
      </c>
      <c r="L28" s="566"/>
      <c r="M28" s="170"/>
      <c r="N28" s="566"/>
      <c r="P28" s="144"/>
      <c r="Q28" s="144"/>
      <c r="R28" s="144"/>
    </row>
    <row r="29" spans="1:21" ht="19.5">
      <c r="A29" s="566"/>
      <c r="B29" s="566"/>
      <c r="C29" s="566"/>
      <c r="D29" s="566"/>
      <c r="E29" s="566"/>
      <c r="F29" s="566"/>
      <c r="G29" s="566"/>
      <c r="H29" s="566"/>
      <c r="I29" s="160"/>
      <c r="J29" s="165">
        <v>0</v>
      </c>
      <c r="K29" s="165">
        <f>J29*0.1</f>
        <v>0</v>
      </c>
      <c r="L29" s="566"/>
      <c r="M29" s="170"/>
      <c r="N29" s="566"/>
      <c r="P29" s="144"/>
      <c r="Q29" s="144"/>
      <c r="R29" s="144"/>
    </row>
    <row r="30" spans="1:21" ht="19.5">
      <c r="A30" s="566"/>
      <c r="B30" s="566"/>
      <c r="C30" s="566"/>
      <c r="D30" s="566"/>
      <c r="E30" s="566"/>
      <c r="F30" s="566"/>
      <c r="G30" s="566"/>
      <c r="H30" s="566"/>
      <c r="I30" s="171" t="s">
        <v>77</v>
      </c>
      <c r="J30" s="165" t="e">
        <f>SUM(J25:J28)</f>
        <v>#REF!</v>
      </c>
      <c r="K30" s="165" t="e">
        <f>SUM(K25:K28)</f>
        <v>#REF!</v>
      </c>
      <c r="M30" s="170"/>
      <c r="N30" s="566"/>
      <c r="U30" s="146"/>
    </row>
    <row r="31" spans="1:21" ht="19.5">
      <c r="A31" s="566"/>
      <c r="B31" s="566"/>
      <c r="C31" s="566"/>
      <c r="D31" s="566" t="s">
        <v>324</v>
      </c>
      <c r="E31" s="566"/>
      <c r="F31" s="566"/>
      <c r="G31" s="566"/>
      <c r="H31" s="566"/>
      <c r="I31" s="89" t="s">
        <v>325</v>
      </c>
      <c r="J31" s="566"/>
      <c r="K31" s="566"/>
      <c r="L31" s="566"/>
      <c r="M31" s="170"/>
      <c r="N31" s="566"/>
      <c r="U31" s="146"/>
    </row>
    <row r="32" spans="1:21">
      <c r="A32" s="566"/>
      <c r="B32" s="566"/>
      <c r="C32" s="566"/>
      <c r="D32" s="566"/>
      <c r="E32" s="566" t="s">
        <v>324</v>
      </c>
      <c r="F32" s="566"/>
      <c r="G32" s="566"/>
      <c r="H32" s="566"/>
      <c r="I32" s="88" t="s">
        <v>326</v>
      </c>
      <c r="J32" s="566"/>
      <c r="K32" s="566"/>
      <c r="L32" s="566"/>
      <c r="M32" s="566"/>
      <c r="N32" s="566"/>
      <c r="U32" s="146"/>
    </row>
    <row r="33" spans="1:21">
      <c r="A33" s="566"/>
      <c r="B33" s="566"/>
      <c r="C33" s="566"/>
      <c r="D33" s="566"/>
      <c r="E33" s="566"/>
      <c r="F33" s="566"/>
      <c r="G33" s="566"/>
      <c r="H33" s="566"/>
      <c r="J33" s="566"/>
      <c r="K33" s="566"/>
      <c r="L33" s="566"/>
      <c r="M33" s="566"/>
      <c r="N33" s="178"/>
      <c r="U33" s="146"/>
    </row>
  </sheetData>
  <mergeCells count="18">
    <mergeCell ref="C17:F17"/>
    <mergeCell ref="C18:F18"/>
    <mergeCell ref="C24:C25"/>
    <mergeCell ref="D24:F25"/>
    <mergeCell ref="C16:F16"/>
    <mergeCell ref="C15:F15"/>
    <mergeCell ref="J14:M14"/>
    <mergeCell ref="B3:C4"/>
    <mergeCell ref="C12:F12"/>
    <mergeCell ref="J12:M12"/>
    <mergeCell ref="C13:F13"/>
    <mergeCell ref="J13:M13"/>
    <mergeCell ref="C14:F14"/>
    <mergeCell ref="F3:J4"/>
    <mergeCell ref="C9:F9"/>
    <mergeCell ref="J9:M9"/>
    <mergeCell ref="C10:F10"/>
    <mergeCell ref="J10:M10"/>
  </mergeCells>
  <phoneticPr fontId="1"/>
  <pageMargins left="0.9055118110236221" right="0.9055118110236221" top="1.1417322834645669" bottom="0.55118110236220474" header="0.70866141732283472" footer="0.11811023622047245"/>
  <pageSetup paperSize="9" scale="60" firstPageNumber="43" orientation="landscape" r:id="rId1"/>
  <headerFooter>
    <oddFooter>&amp;C&amp;P</oddFooter>
  </headerFooter>
  <rowBreaks count="1" manualBreakCount="1">
    <brk id="23" max="14" man="1"/>
  </rowBreaks>
  <colBreaks count="1" manualBreakCount="1">
    <brk id="9" max="3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pageSetUpPr fitToPage="1"/>
  </sheetPr>
  <dimension ref="A1:AA39"/>
  <sheetViews>
    <sheetView view="pageBreakPreview" topLeftCell="B1" zoomScale="70" zoomScaleNormal="100" zoomScaleSheetLayoutView="70" workbookViewId="0">
      <selection activeCell="O35" sqref="O35"/>
    </sheetView>
  </sheetViews>
  <sheetFormatPr defaultColWidth="9" defaultRowHeight="23.25" customHeight="1"/>
  <cols>
    <col min="1" max="1" width="7.625" style="276" hidden="1" customWidth="1"/>
    <col min="2" max="2" width="10.625" style="276" customWidth="1"/>
    <col min="3" max="3" width="4" style="276" customWidth="1"/>
    <col min="4" max="4" width="14.875" style="427" customWidth="1"/>
    <col min="5" max="5" width="14.625" style="435" customWidth="1"/>
    <col min="6" max="6" width="41.625" style="276" customWidth="1"/>
    <col min="7" max="7" width="33.75" style="276" customWidth="1"/>
    <col min="8" max="8" width="17.625" style="276" customWidth="1"/>
    <col min="9" max="9" width="10.625" style="276" customWidth="1"/>
    <col min="10" max="10" width="12.125" style="254" customWidth="1"/>
    <col min="11" max="11" width="3.125" style="276" customWidth="1"/>
    <col min="12" max="12" width="16.875" style="254" customWidth="1"/>
    <col min="13" max="13" width="16" style="276" bestFit="1" customWidth="1"/>
    <col min="14" max="14" width="9.25" style="427" customWidth="1"/>
    <col min="15" max="15" width="11.5" style="276" customWidth="1"/>
    <col min="16" max="16" width="9.75" style="276" customWidth="1"/>
    <col min="17" max="17" width="3.75" style="276" customWidth="1"/>
    <col min="18" max="18" width="10.125" style="427" customWidth="1"/>
    <col min="19" max="19" width="2" style="276" customWidth="1"/>
    <col min="20" max="20" width="9.5" style="276" customWidth="1"/>
    <col min="21" max="24" width="9" style="276"/>
    <col min="25" max="25" width="26.375" style="276" customWidth="1"/>
    <col min="26" max="27" width="15.375" style="276" customWidth="1"/>
    <col min="28" max="16384" width="9" style="276"/>
  </cols>
  <sheetData>
    <row r="1" spans="1:27" ht="4.5" customHeight="1">
      <c r="A1" s="424"/>
      <c r="B1" s="424"/>
      <c r="C1" s="424"/>
      <c r="D1" s="424"/>
      <c r="E1" s="424"/>
      <c r="F1" s="424"/>
      <c r="G1" s="424"/>
      <c r="H1" s="424"/>
      <c r="I1" s="424"/>
      <c r="J1" s="424"/>
      <c r="K1" s="424"/>
      <c r="L1" s="424"/>
      <c r="M1" s="424"/>
      <c r="N1" s="424"/>
      <c r="O1" s="424"/>
      <c r="P1" s="424"/>
      <c r="Q1" s="424"/>
      <c r="R1" s="424"/>
      <c r="S1" s="424"/>
      <c r="T1" s="424"/>
    </row>
    <row r="2" spans="1:27" ht="5.0999999999999996" customHeight="1">
      <c r="A2" s="424"/>
      <c r="B2" s="424"/>
      <c r="C2" s="424"/>
      <c r="D2" s="424"/>
      <c r="E2" s="424"/>
      <c r="F2" s="424"/>
      <c r="G2" s="424"/>
      <c r="H2" s="424"/>
      <c r="I2" s="424"/>
      <c r="J2" s="424"/>
      <c r="K2" s="424"/>
      <c r="L2" s="424"/>
      <c r="M2" s="424"/>
      <c r="N2" s="424"/>
      <c r="O2" s="424"/>
      <c r="P2" s="424"/>
      <c r="Q2" s="424"/>
      <c r="R2" s="424"/>
      <c r="S2" s="424"/>
      <c r="T2" s="424"/>
    </row>
    <row r="3" spans="1:27" s="425" customFormat="1" ht="23.25" customHeight="1" thickBot="1">
      <c r="A3" s="424"/>
      <c r="B3" s="424"/>
      <c r="C3" s="424"/>
      <c r="D3" s="424"/>
      <c r="E3" s="424"/>
      <c r="F3" s="424"/>
      <c r="G3" s="424"/>
      <c r="H3" s="424"/>
      <c r="I3" s="424"/>
      <c r="J3" s="424"/>
      <c r="K3" s="424"/>
      <c r="L3" s="424"/>
      <c r="M3" s="424"/>
      <c r="N3" s="424"/>
      <c r="O3" s="424"/>
      <c r="P3" s="424"/>
      <c r="Q3" s="424"/>
      <c r="R3" s="424"/>
      <c r="S3" s="424"/>
      <c r="T3" s="424"/>
    </row>
    <row r="4" spans="1:27" ht="23.25" customHeight="1" thickBot="1">
      <c r="A4" s="424"/>
      <c r="B4" s="424"/>
      <c r="C4" s="1088" t="s">
        <v>991</v>
      </c>
      <c r="D4" s="1089"/>
      <c r="E4" s="1089"/>
      <c r="F4" s="1090"/>
      <c r="G4" s="1090"/>
      <c r="H4" s="424"/>
      <c r="I4" s="424"/>
      <c r="J4" s="424"/>
      <c r="K4" s="424"/>
      <c r="L4" s="424"/>
      <c r="M4" s="424"/>
      <c r="N4" s="424"/>
      <c r="O4" s="424"/>
      <c r="P4" s="424"/>
      <c r="Q4" s="424"/>
      <c r="R4" s="424"/>
      <c r="S4" s="424"/>
      <c r="T4" s="424"/>
    </row>
    <row r="5" spans="1:27" ht="23.25" customHeight="1">
      <c r="B5" s="426"/>
      <c r="E5" s="428"/>
      <c r="F5" s="426"/>
      <c r="G5" s="426"/>
      <c r="H5" s="426"/>
      <c r="I5" s="426"/>
      <c r="K5" s="429"/>
      <c r="L5" s="430"/>
      <c r="M5" s="426"/>
      <c r="Q5" s="429"/>
      <c r="R5" s="254"/>
    </row>
    <row r="6" spans="1:27" ht="23.25" customHeight="1">
      <c r="B6" s="426"/>
      <c r="C6" s="907" t="s">
        <v>527</v>
      </c>
      <c r="D6" s="935"/>
      <c r="E6" s="929"/>
      <c r="F6" s="641" t="s">
        <v>96</v>
      </c>
      <c r="G6" s="930" t="s">
        <v>863</v>
      </c>
      <c r="H6" s="268" t="s">
        <v>225</v>
      </c>
      <c r="I6" s="641" t="s">
        <v>405</v>
      </c>
      <c r="J6" s="931"/>
      <c r="K6" s="930"/>
      <c r="L6" s="932" t="s">
        <v>23</v>
      </c>
      <c r="M6" s="268">
        <v>99999999</v>
      </c>
      <c r="Q6" s="429"/>
      <c r="R6" s="276"/>
    </row>
    <row r="7" spans="1:27" ht="23.25" customHeight="1">
      <c r="B7" s="426"/>
      <c r="C7" s="907" t="s">
        <v>756</v>
      </c>
      <c r="D7" s="936"/>
      <c r="E7" s="929"/>
      <c r="F7" s="641"/>
      <c r="G7" s="930"/>
      <c r="H7" s="932" t="s">
        <v>801</v>
      </c>
      <c r="I7" s="268" t="s">
        <v>795</v>
      </c>
      <c r="J7" s="931"/>
      <c r="K7" s="930"/>
      <c r="L7" s="933" t="s">
        <v>860</v>
      </c>
      <c r="M7" s="934">
        <v>44449</v>
      </c>
      <c r="Q7" s="429"/>
      <c r="R7" s="433"/>
    </row>
    <row r="8" spans="1:27" ht="23.25" customHeight="1">
      <c r="D8" s="431"/>
      <c r="E8" s="432"/>
      <c r="K8" s="429"/>
      <c r="L8" s="430"/>
      <c r="Q8" s="429"/>
      <c r="R8" s="254"/>
      <c r="T8" s="433"/>
    </row>
    <row r="9" spans="1:27" ht="33" customHeight="1">
      <c r="D9" s="434"/>
      <c r="F9" s="279"/>
      <c r="G9" s="279"/>
      <c r="H9" s="472" t="s">
        <v>828</v>
      </c>
      <c r="I9" s="279"/>
      <c r="J9" s="278"/>
      <c r="M9" s="279"/>
      <c r="P9" s="436"/>
      <c r="Q9" s="436"/>
    </row>
    <row r="10" spans="1:27" ht="23.25" customHeight="1">
      <c r="C10" s="1645" t="s">
        <v>345</v>
      </c>
      <c r="D10" s="570" t="s">
        <v>417</v>
      </c>
      <c r="E10" s="437" t="s">
        <v>709</v>
      </c>
      <c r="F10" s="1423" t="s">
        <v>234</v>
      </c>
      <c r="G10" s="1423" t="s">
        <v>419</v>
      </c>
      <c r="H10" s="1423" t="s">
        <v>420</v>
      </c>
      <c r="I10" s="1423" t="s">
        <v>421</v>
      </c>
      <c r="J10" s="1641" t="s">
        <v>422</v>
      </c>
      <c r="K10" s="1642"/>
      <c r="L10" s="1650" t="s">
        <v>423</v>
      </c>
      <c r="M10" s="1423" t="s">
        <v>983</v>
      </c>
      <c r="N10" s="1654" t="s">
        <v>425</v>
      </c>
      <c r="O10" s="573" t="s">
        <v>426</v>
      </c>
      <c r="P10" s="1641" t="s">
        <v>427</v>
      </c>
      <c r="Q10" s="1642"/>
      <c r="R10" s="1641" t="s">
        <v>428</v>
      </c>
      <c r="S10" s="1642"/>
    </row>
    <row r="11" spans="1:27" ht="23.25" customHeight="1">
      <c r="C11" s="1646"/>
      <c r="D11" s="563" t="s">
        <v>429</v>
      </c>
      <c r="E11" s="283" t="s">
        <v>710</v>
      </c>
      <c r="F11" s="1424"/>
      <c r="G11" s="1424"/>
      <c r="H11" s="1424"/>
      <c r="I11" s="1424"/>
      <c r="J11" s="1643"/>
      <c r="K11" s="1644"/>
      <c r="L11" s="1651"/>
      <c r="M11" s="1424"/>
      <c r="N11" s="1424"/>
      <c r="O11" s="574" t="s">
        <v>431</v>
      </c>
      <c r="P11" s="1643" t="s">
        <v>432</v>
      </c>
      <c r="Q11" s="1644"/>
      <c r="R11" s="1643"/>
      <c r="S11" s="1644"/>
    </row>
    <row r="12" spans="1:27" ht="23.25" customHeight="1">
      <c r="A12" s="276">
        <f>ROW()/2-3</f>
        <v>3</v>
      </c>
      <c r="C12" s="571">
        <v>1</v>
      </c>
      <c r="D12" s="440">
        <v>123456</v>
      </c>
      <c r="E12" s="285">
        <v>44337</v>
      </c>
      <c r="F12" s="289" t="s">
        <v>433</v>
      </c>
      <c r="G12" s="289"/>
      <c r="H12" s="289"/>
      <c r="I12" s="289"/>
      <c r="J12" s="441"/>
      <c r="K12" s="442" t="s">
        <v>39</v>
      </c>
      <c r="L12" s="956" t="s">
        <v>39</v>
      </c>
      <c r="M12" s="956" t="s">
        <v>436</v>
      </c>
      <c r="N12" s="287" t="s">
        <v>434</v>
      </c>
      <c r="O12" s="610">
        <v>44398</v>
      </c>
      <c r="P12" s="870">
        <v>31</v>
      </c>
      <c r="Q12" s="871" t="s">
        <v>39</v>
      </c>
      <c r="R12" s="1075" t="s">
        <v>435</v>
      </c>
      <c r="S12" s="871" t="s">
        <v>39</v>
      </c>
      <c r="T12" s="276" t="str">
        <f ca="1">IF(ISBLANK(INDIRECT($A$1&amp;"!B"&amp;($A12+$A$2))),"",IFERROR(TEXT(INDIRECT($A$1&amp;"!"&amp;T$1&amp;($A12+$A$2)),"@"),""))</f>
        <v/>
      </c>
      <c r="U12" s="448"/>
      <c r="Z12" s="448"/>
      <c r="AA12" s="448"/>
    </row>
    <row r="13" spans="1:27" ht="23.25" customHeight="1">
      <c r="A13" s="276">
        <f>A12</f>
        <v>3</v>
      </c>
      <c r="C13" s="297"/>
      <c r="D13" s="300" t="s">
        <v>437</v>
      </c>
      <c r="E13" s="300">
        <v>1000001</v>
      </c>
      <c r="F13" s="303"/>
      <c r="G13" s="303"/>
      <c r="H13" s="303">
        <v>31</v>
      </c>
      <c r="I13" s="449" t="s">
        <v>980</v>
      </c>
      <c r="J13" s="450">
        <v>15000</v>
      </c>
      <c r="K13" s="451" t="s">
        <v>39</v>
      </c>
      <c r="L13" s="1079">
        <f>H13*J13</f>
        <v>465000</v>
      </c>
      <c r="M13" s="957">
        <v>0.1</v>
      </c>
      <c r="N13" s="300" t="s">
        <v>438</v>
      </c>
      <c r="O13" s="468">
        <v>44428</v>
      </c>
      <c r="P13" s="452">
        <v>1</v>
      </c>
      <c r="Q13" s="453" t="s">
        <v>39</v>
      </c>
      <c r="R13" s="1076" t="s">
        <v>439</v>
      </c>
      <c r="S13" s="470" t="s">
        <v>39</v>
      </c>
      <c r="T13" s="276" t="str">
        <f ca="1">IF(ISBLANK(INDIRECT($A$1&amp;"!B"&amp;($A13+$A$2))),"",IFERROR(TEXT(INDIRECT($A$1&amp;"!"&amp;T$2&amp;($A13+$A$2)),"@"),""))</f>
        <v/>
      </c>
      <c r="U13" s="448"/>
      <c r="Z13" s="456"/>
      <c r="AA13" s="456"/>
    </row>
    <row r="14" spans="1:27" ht="23.25" customHeight="1">
      <c r="A14" s="276">
        <f>ROW()/2-3</f>
        <v>4</v>
      </c>
      <c r="C14" s="571">
        <v>2</v>
      </c>
      <c r="D14" s="440">
        <v>234567</v>
      </c>
      <c r="E14" s="285">
        <v>44337</v>
      </c>
      <c r="F14" s="289" t="s">
        <v>440</v>
      </c>
      <c r="G14" s="289"/>
      <c r="H14" s="289"/>
      <c r="I14" s="289"/>
      <c r="J14" s="458"/>
      <c r="K14" s="459" t="s">
        <v>39</v>
      </c>
      <c r="L14" s="956"/>
      <c r="M14" s="956" t="s">
        <v>436</v>
      </c>
      <c r="N14" s="287" t="s">
        <v>434</v>
      </c>
      <c r="O14" s="872">
        <v>44398</v>
      </c>
      <c r="P14" s="873">
        <v>31</v>
      </c>
      <c r="Q14" s="875" t="s">
        <v>39</v>
      </c>
      <c r="R14" s="1077" t="s">
        <v>435</v>
      </c>
      <c r="S14" s="875" t="s">
        <v>39</v>
      </c>
      <c r="U14" s="448"/>
      <c r="Z14" s="456"/>
      <c r="AA14" s="456"/>
    </row>
    <row r="15" spans="1:27" ht="23.25" customHeight="1">
      <c r="A15" s="276">
        <f>A14</f>
        <v>4</v>
      </c>
      <c r="C15" s="297"/>
      <c r="D15" s="300" t="s">
        <v>437</v>
      </c>
      <c r="E15" s="300">
        <v>1000002</v>
      </c>
      <c r="F15" s="303"/>
      <c r="G15" s="303"/>
      <c r="H15" s="303">
        <v>31</v>
      </c>
      <c r="I15" s="449" t="s">
        <v>980</v>
      </c>
      <c r="J15" s="450">
        <v>1800</v>
      </c>
      <c r="K15" s="451" t="s">
        <v>39</v>
      </c>
      <c r="L15" s="1079">
        <f t="shared" ref="L15:L33" si="0">H15*J15</f>
        <v>55800</v>
      </c>
      <c r="M15" s="957">
        <v>0.1</v>
      </c>
      <c r="N15" s="300" t="s">
        <v>438</v>
      </c>
      <c r="O15" s="468">
        <v>44428</v>
      </c>
      <c r="P15" s="452">
        <v>1</v>
      </c>
      <c r="Q15" s="453" t="s">
        <v>39</v>
      </c>
      <c r="R15" s="1076" t="s">
        <v>439</v>
      </c>
      <c r="S15" s="470" t="s">
        <v>39</v>
      </c>
      <c r="U15" s="448"/>
      <c r="Z15" s="456"/>
      <c r="AA15" s="456"/>
    </row>
    <row r="16" spans="1:27" ht="23.25" customHeight="1">
      <c r="A16" s="276">
        <f>ROW()/2-3</f>
        <v>5</v>
      </c>
      <c r="C16" s="571">
        <v>3</v>
      </c>
      <c r="D16" s="440"/>
      <c r="E16" s="285">
        <v>44337</v>
      </c>
      <c r="F16" s="289" t="s">
        <v>441</v>
      </c>
      <c r="G16" s="289"/>
      <c r="H16" s="289"/>
      <c r="I16" s="289"/>
      <c r="J16" s="458"/>
      <c r="K16" s="459" t="s">
        <v>39</v>
      </c>
      <c r="L16" s="956"/>
      <c r="M16" s="956" t="s">
        <v>436</v>
      </c>
      <c r="N16" s="287" t="s">
        <v>434</v>
      </c>
      <c r="O16" s="872">
        <v>44398</v>
      </c>
      <c r="P16" s="873">
        <v>12</v>
      </c>
      <c r="Q16" s="875" t="s">
        <v>39</v>
      </c>
      <c r="R16" s="1077" t="s">
        <v>435</v>
      </c>
      <c r="S16" s="875" t="s">
        <v>39</v>
      </c>
      <c r="U16" s="448"/>
      <c r="Z16" s="456"/>
      <c r="AA16" s="456"/>
    </row>
    <row r="17" spans="1:27" ht="23.25" customHeight="1">
      <c r="A17" s="276">
        <f>A16</f>
        <v>5</v>
      </c>
      <c r="C17" s="297"/>
      <c r="D17" s="300" t="s">
        <v>437</v>
      </c>
      <c r="E17" s="300">
        <v>1000003</v>
      </c>
      <c r="F17" s="303"/>
      <c r="G17" s="303"/>
      <c r="H17" s="303">
        <v>36</v>
      </c>
      <c r="I17" s="449" t="s">
        <v>980</v>
      </c>
      <c r="J17" s="450">
        <v>300</v>
      </c>
      <c r="K17" s="451" t="s">
        <v>39</v>
      </c>
      <c r="L17" s="1079">
        <f t="shared" si="0"/>
        <v>10800</v>
      </c>
      <c r="M17" s="957">
        <v>0.1</v>
      </c>
      <c r="N17" s="300" t="s">
        <v>438</v>
      </c>
      <c r="O17" s="468">
        <v>44409</v>
      </c>
      <c r="P17" s="452">
        <v>3</v>
      </c>
      <c r="Q17" s="453" t="s">
        <v>39</v>
      </c>
      <c r="R17" s="1076" t="s">
        <v>439</v>
      </c>
      <c r="S17" s="470" t="s">
        <v>39</v>
      </c>
      <c r="U17" s="448"/>
      <c r="Z17" s="456"/>
      <c r="AA17" s="456"/>
    </row>
    <row r="18" spans="1:27" ht="23.25" customHeight="1">
      <c r="A18" s="276">
        <f>ROW()/2-3</f>
        <v>6</v>
      </c>
      <c r="C18" s="571">
        <v>4</v>
      </c>
      <c r="D18" s="440"/>
      <c r="E18" s="285">
        <v>44337</v>
      </c>
      <c r="F18" s="289" t="s">
        <v>442</v>
      </c>
      <c r="G18" s="289"/>
      <c r="H18" s="289"/>
      <c r="I18" s="289"/>
      <c r="J18" s="458"/>
      <c r="K18" s="459" t="s">
        <v>39</v>
      </c>
      <c r="L18" s="956"/>
      <c r="M18" s="956" t="s">
        <v>436</v>
      </c>
      <c r="N18" s="314" t="s">
        <v>434</v>
      </c>
      <c r="O18" s="872">
        <v>44398</v>
      </c>
      <c r="P18" s="873">
        <v>12</v>
      </c>
      <c r="Q18" s="875" t="s">
        <v>39</v>
      </c>
      <c r="R18" s="1077" t="s">
        <v>435</v>
      </c>
      <c r="S18" s="875" t="s">
        <v>39</v>
      </c>
      <c r="U18" s="448"/>
      <c r="Z18" s="456"/>
      <c r="AA18" s="456"/>
    </row>
    <row r="19" spans="1:27" ht="23.25" customHeight="1">
      <c r="A19" s="276">
        <f>A18</f>
        <v>6</v>
      </c>
      <c r="C19" s="297"/>
      <c r="D19" s="300" t="s">
        <v>437</v>
      </c>
      <c r="E19" s="300">
        <v>1000003</v>
      </c>
      <c r="F19" s="303"/>
      <c r="G19" s="303"/>
      <c r="H19" s="303">
        <v>12</v>
      </c>
      <c r="I19" s="449" t="s">
        <v>980</v>
      </c>
      <c r="J19" s="450">
        <v>0</v>
      </c>
      <c r="K19" s="451" t="s">
        <v>39</v>
      </c>
      <c r="L19" s="1079">
        <f t="shared" si="0"/>
        <v>0</v>
      </c>
      <c r="M19" s="957">
        <v>0.1</v>
      </c>
      <c r="N19" s="300" t="s">
        <v>438</v>
      </c>
      <c r="O19" s="468">
        <v>44409</v>
      </c>
      <c r="P19" s="452">
        <v>1</v>
      </c>
      <c r="Q19" s="453" t="s">
        <v>39</v>
      </c>
      <c r="R19" s="1076" t="s">
        <v>439</v>
      </c>
      <c r="S19" s="470" t="s">
        <v>39</v>
      </c>
      <c r="U19" s="448"/>
      <c r="Z19" s="456"/>
      <c r="AA19" s="456"/>
    </row>
    <row r="20" spans="1:27" ht="23.25" customHeight="1">
      <c r="A20" s="276">
        <f>ROW()/2-3</f>
        <v>7</v>
      </c>
      <c r="C20" s="571">
        <v>5</v>
      </c>
      <c r="D20" s="440"/>
      <c r="E20" s="285">
        <v>44337</v>
      </c>
      <c r="F20" s="289" t="s">
        <v>443</v>
      </c>
      <c r="G20" s="289"/>
      <c r="H20" s="289"/>
      <c r="I20" s="289"/>
      <c r="J20" s="458"/>
      <c r="K20" s="459" t="s">
        <v>39</v>
      </c>
      <c r="L20" s="956"/>
      <c r="M20" s="956" t="s">
        <v>436</v>
      </c>
      <c r="N20" s="314" t="s">
        <v>434</v>
      </c>
      <c r="O20" s="872">
        <v>44398</v>
      </c>
      <c r="P20" s="873">
        <v>12</v>
      </c>
      <c r="Q20" s="875" t="s">
        <v>39</v>
      </c>
      <c r="R20" s="1077" t="s">
        <v>435</v>
      </c>
      <c r="S20" s="875" t="s">
        <v>39</v>
      </c>
      <c r="U20" s="448"/>
      <c r="Z20" s="456"/>
      <c r="AA20" s="456"/>
    </row>
    <row r="21" spans="1:27" ht="23.25" customHeight="1">
      <c r="A21" s="276">
        <f>A20</f>
        <v>7</v>
      </c>
      <c r="C21" s="297"/>
      <c r="D21" s="300" t="s">
        <v>437</v>
      </c>
      <c r="E21" s="300">
        <v>1000003</v>
      </c>
      <c r="F21" s="303"/>
      <c r="G21" s="303"/>
      <c r="H21" s="303">
        <v>24</v>
      </c>
      <c r="I21" s="449" t="s">
        <v>980</v>
      </c>
      <c r="J21" s="450">
        <v>0</v>
      </c>
      <c r="K21" s="451" t="s">
        <v>39</v>
      </c>
      <c r="L21" s="1079">
        <f t="shared" si="0"/>
        <v>0</v>
      </c>
      <c r="M21" s="957">
        <v>0.1</v>
      </c>
      <c r="N21" s="300" t="s">
        <v>438</v>
      </c>
      <c r="O21" s="468">
        <v>44409</v>
      </c>
      <c r="P21" s="452">
        <v>2</v>
      </c>
      <c r="Q21" s="453" t="s">
        <v>39</v>
      </c>
      <c r="R21" s="1076" t="s">
        <v>439</v>
      </c>
      <c r="S21" s="470" t="s">
        <v>39</v>
      </c>
      <c r="U21" s="448"/>
      <c r="Z21" s="456"/>
      <c r="AA21" s="456"/>
    </row>
    <row r="22" spans="1:27" ht="23.25" customHeight="1">
      <c r="A22" s="276">
        <f>ROW()/2-3</f>
        <v>8</v>
      </c>
      <c r="C22" s="571">
        <v>6</v>
      </c>
      <c r="D22" s="440"/>
      <c r="E22" s="285">
        <v>44409</v>
      </c>
      <c r="F22" s="289" t="s">
        <v>444</v>
      </c>
      <c r="G22" s="289"/>
      <c r="H22" s="289"/>
      <c r="I22" s="457"/>
      <c r="J22" s="458"/>
      <c r="K22" s="459" t="s">
        <v>39</v>
      </c>
      <c r="L22" s="956"/>
      <c r="M22" s="956" t="s">
        <v>436</v>
      </c>
      <c r="N22" s="314" t="s">
        <v>445</v>
      </c>
      <c r="O22" s="872"/>
      <c r="P22" s="873"/>
      <c r="Q22" s="875"/>
      <c r="R22" s="1077"/>
      <c r="S22" s="875"/>
      <c r="U22" s="448"/>
      <c r="Z22" s="456"/>
      <c r="AA22" s="456"/>
    </row>
    <row r="23" spans="1:27" ht="23.25" customHeight="1">
      <c r="A23" s="276">
        <f>A22</f>
        <v>8</v>
      </c>
      <c r="C23" s="572"/>
      <c r="D23" s="300" t="s">
        <v>446</v>
      </c>
      <c r="E23" s="300">
        <v>1000004</v>
      </c>
      <c r="F23" s="303"/>
      <c r="G23" s="303"/>
      <c r="H23" s="303">
        <v>3</v>
      </c>
      <c r="I23" s="449"/>
      <c r="J23" s="450">
        <v>3000</v>
      </c>
      <c r="K23" s="451" t="s">
        <v>39</v>
      </c>
      <c r="L23" s="1079">
        <f t="shared" si="0"/>
        <v>9000</v>
      </c>
      <c r="M23" s="957">
        <v>0.1</v>
      </c>
      <c r="N23" s="300" t="s">
        <v>39</v>
      </c>
      <c r="O23" s="468"/>
      <c r="P23" s="452"/>
      <c r="Q23" s="453"/>
      <c r="R23" s="1076"/>
      <c r="S23" s="470"/>
      <c r="U23" s="448"/>
      <c r="Z23" s="456"/>
      <c r="AA23" s="456"/>
    </row>
    <row r="24" spans="1:27" ht="23.25" customHeight="1">
      <c r="A24" s="276">
        <f>ROW()/2-3</f>
        <v>9</v>
      </c>
      <c r="C24" s="571">
        <v>7</v>
      </c>
      <c r="D24" s="440">
        <v>345678</v>
      </c>
      <c r="E24" s="285">
        <v>44409</v>
      </c>
      <c r="F24" s="289" t="s">
        <v>447</v>
      </c>
      <c r="G24" s="289"/>
      <c r="H24" s="289"/>
      <c r="I24" s="289"/>
      <c r="J24" s="458"/>
      <c r="K24" s="459" t="s">
        <v>39</v>
      </c>
      <c r="L24" s="956"/>
      <c r="M24" s="956" t="s">
        <v>436</v>
      </c>
      <c r="N24" s="314" t="s">
        <v>434</v>
      </c>
      <c r="O24" s="872">
        <v>44409</v>
      </c>
      <c r="P24" s="873">
        <v>20</v>
      </c>
      <c r="Q24" s="875" t="s">
        <v>39</v>
      </c>
      <c r="R24" s="1077" t="s">
        <v>435</v>
      </c>
      <c r="S24" s="875" t="s">
        <v>39</v>
      </c>
      <c r="U24" s="448"/>
      <c r="Z24" s="456"/>
      <c r="AA24" s="456"/>
    </row>
    <row r="25" spans="1:27" ht="23.25" customHeight="1">
      <c r="A25" s="276">
        <f>A24</f>
        <v>9</v>
      </c>
      <c r="C25" s="297"/>
      <c r="D25" s="300" t="s">
        <v>446</v>
      </c>
      <c r="E25" s="300">
        <v>1000004</v>
      </c>
      <c r="F25" s="303"/>
      <c r="G25" s="303"/>
      <c r="H25" s="303">
        <v>20</v>
      </c>
      <c r="I25" s="449" t="s">
        <v>980</v>
      </c>
      <c r="J25" s="450">
        <v>200</v>
      </c>
      <c r="K25" s="451"/>
      <c r="L25" s="1079">
        <f t="shared" si="0"/>
        <v>4000</v>
      </c>
      <c r="M25" s="957">
        <v>0.1</v>
      </c>
      <c r="N25" s="300" t="s">
        <v>448</v>
      </c>
      <c r="O25" s="468">
        <v>44428</v>
      </c>
      <c r="P25" s="452">
        <v>1</v>
      </c>
      <c r="Q25" s="453" t="s">
        <v>39</v>
      </c>
      <c r="R25" s="1076" t="s">
        <v>439</v>
      </c>
      <c r="S25" s="470" t="s">
        <v>39</v>
      </c>
      <c r="U25" s="448"/>
      <c r="Z25" s="456"/>
      <c r="AA25" s="456"/>
    </row>
    <row r="26" spans="1:27" ht="23.25" customHeight="1">
      <c r="A26" s="276">
        <f>ROW()/2-3</f>
        <v>10</v>
      </c>
      <c r="C26" s="571">
        <v>8</v>
      </c>
      <c r="D26" s="440">
        <v>456789</v>
      </c>
      <c r="E26" s="285">
        <v>44409</v>
      </c>
      <c r="F26" s="289" t="s">
        <v>447</v>
      </c>
      <c r="G26" s="289"/>
      <c r="H26" s="289"/>
      <c r="I26" s="289"/>
      <c r="J26" s="458"/>
      <c r="K26" s="459" t="s">
        <v>39</v>
      </c>
      <c r="L26" s="956"/>
      <c r="M26" s="956" t="s">
        <v>436</v>
      </c>
      <c r="N26" s="314" t="s">
        <v>434</v>
      </c>
      <c r="O26" s="872">
        <v>44409</v>
      </c>
      <c r="P26" s="873">
        <v>20</v>
      </c>
      <c r="Q26" s="875" t="s">
        <v>39</v>
      </c>
      <c r="R26" s="1077" t="s">
        <v>435</v>
      </c>
      <c r="S26" s="875" t="s">
        <v>39</v>
      </c>
      <c r="U26" s="448"/>
      <c r="Z26" s="456"/>
      <c r="AA26" s="456"/>
    </row>
    <row r="27" spans="1:27" ht="23.25" customHeight="1">
      <c r="A27" s="276">
        <f>A26</f>
        <v>10</v>
      </c>
      <c r="C27" s="297"/>
      <c r="D27" s="300" t="s">
        <v>446</v>
      </c>
      <c r="E27" s="300">
        <v>1000004</v>
      </c>
      <c r="F27" s="303"/>
      <c r="G27" s="303"/>
      <c r="H27" s="303">
        <v>20</v>
      </c>
      <c r="I27" s="449" t="s">
        <v>980</v>
      </c>
      <c r="J27" s="450">
        <v>200</v>
      </c>
      <c r="K27" s="451" t="s">
        <v>39</v>
      </c>
      <c r="L27" s="1079">
        <f t="shared" si="0"/>
        <v>4000</v>
      </c>
      <c r="M27" s="957">
        <v>0.1</v>
      </c>
      <c r="N27" s="300" t="s">
        <v>448</v>
      </c>
      <c r="O27" s="468">
        <v>44428</v>
      </c>
      <c r="P27" s="452">
        <v>1</v>
      </c>
      <c r="Q27" s="453" t="s">
        <v>39</v>
      </c>
      <c r="R27" s="1076" t="s">
        <v>439</v>
      </c>
      <c r="S27" s="470" t="s">
        <v>39</v>
      </c>
      <c r="U27" s="448"/>
      <c r="Z27" s="456"/>
      <c r="AA27" s="456"/>
    </row>
    <row r="28" spans="1:27" ht="23.25" customHeight="1">
      <c r="A28" s="276">
        <f>ROW()/2-3</f>
        <v>11</v>
      </c>
      <c r="C28" s="571">
        <v>9</v>
      </c>
      <c r="D28" s="440">
        <v>567890</v>
      </c>
      <c r="E28" s="285">
        <v>44409</v>
      </c>
      <c r="F28" s="289" t="s">
        <v>447</v>
      </c>
      <c r="G28" s="289"/>
      <c r="H28" s="289"/>
      <c r="I28" s="289"/>
      <c r="J28" s="458"/>
      <c r="K28" s="459" t="s">
        <v>39</v>
      </c>
      <c r="L28" s="956"/>
      <c r="M28" s="956" t="s">
        <v>436</v>
      </c>
      <c r="N28" s="314" t="s">
        <v>434</v>
      </c>
      <c r="O28" s="872">
        <v>44409</v>
      </c>
      <c r="P28" s="873">
        <v>20</v>
      </c>
      <c r="Q28" s="875" t="s">
        <v>39</v>
      </c>
      <c r="R28" s="1077" t="s">
        <v>435</v>
      </c>
      <c r="S28" s="875" t="s">
        <v>39</v>
      </c>
      <c r="U28" s="448"/>
      <c r="Z28" s="456"/>
      <c r="AA28" s="456"/>
    </row>
    <row r="29" spans="1:27" ht="23.25" customHeight="1">
      <c r="A29" s="276">
        <f>A28</f>
        <v>11</v>
      </c>
      <c r="C29" s="297"/>
      <c r="D29" s="300" t="s">
        <v>446</v>
      </c>
      <c r="E29" s="300">
        <v>1000004</v>
      </c>
      <c r="F29" s="303"/>
      <c r="G29" s="303"/>
      <c r="H29" s="303">
        <v>20</v>
      </c>
      <c r="I29" s="449" t="s">
        <v>980</v>
      </c>
      <c r="J29" s="450">
        <v>200</v>
      </c>
      <c r="K29" s="451" t="s">
        <v>39</v>
      </c>
      <c r="L29" s="1079">
        <f t="shared" si="0"/>
        <v>4000</v>
      </c>
      <c r="M29" s="957">
        <v>0.1</v>
      </c>
      <c r="N29" s="300" t="s">
        <v>448</v>
      </c>
      <c r="O29" s="468">
        <v>44428</v>
      </c>
      <c r="P29" s="452">
        <v>1</v>
      </c>
      <c r="Q29" s="453" t="s">
        <v>39</v>
      </c>
      <c r="R29" s="1076" t="s">
        <v>439</v>
      </c>
      <c r="S29" s="470" t="s">
        <v>39</v>
      </c>
      <c r="U29" s="448"/>
      <c r="Z29" s="456"/>
      <c r="AA29" s="456"/>
    </row>
    <row r="30" spans="1:27" ht="23.25" customHeight="1">
      <c r="A30" s="276">
        <f>ROW()/2-3</f>
        <v>12</v>
      </c>
      <c r="C30" s="571">
        <v>10</v>
      </c>
      <c r="D30" s="440"/>
      <c r="E30" s="285">
        <v>44409</v>
      </c>
      <c r="F30" s="289" t="s">
        <v>449</v>
      </c>
      <c r="G30" s="289"/>
      <c r="H30" s="289"/>
      <c r="I30" s="457"/>
      <c r="J30" s="458"/>
      <c r="K30" s="459" t="s">
        <v>39</v>
      </c>
      <c r="L30" s="956"/>
      <c r="M30" s="956" t="s">
        <v>436</v>
      </c>
      <c r="N30" s="287" t="s">
        <v>450</v>
      </c>
      <c r="O30" s="872"/>
      <c r="P30" s="873"/>
      <c r="Q30" s="875"/>
      <c r="R30" s="1077"/>
      <c r="S30" s="875"/>
      <c r="U30" s="448"/>
      <c r="Z30" s="456"/>
      <c r="AA30" s="456"/>
    </row>
    <row r="31" spans="1:27" ht="23.25" customHeight="1">
      <c r="A31" s="276">
        <f>A30</f>
        <v>12</v>
      </c>
      <c r="C31" s="572"/>
      <c r="D31" s="300"/>
      <c r="E31" s="300">
        <v>1000004</v>
      </c>
      <c r="F31" s="303"/>
      <c r="G31" s="303"/>
      <c r="H31" s="303">
        <v>1</v>
      </c>
      <c r="I31" s="449"/>
      <c r="J31" s="450">
        <v>1011</v>
      </c>
      <c r="K31" s="451" t="s">
        <v>39</v>
      </c>
      <c r="L31" s="1079">
        <f t="shared" si="0"/>
        <v>1011</v>
      </c>
      <c r="M31" s="957">
        <v>0.1</v>
      </c>
      <c r="N31" s="300" t="s">
        <v>39</v>
      </c>
      <c r="O31" s="468"/>
      <c r="P31" s="452"/>
      <c r="Q31" s="453"/>
      <c r="R31" s="1076"/>
      <c r="S31" s="470"/>
      <c r="U31" s="448"/>
      <c r="Z31" s="456"/>
      <c r="AA31" s="456"/>
    </row>
    <row r="32" spans="1:27" ht="23.25" customHeight="1">
      <c r="C32" s="297">
        <v>11</v>
      </c>
      <c r="D32" s="287" t="s">
        <v>451</v>
      </c>
      <c r="E32" s="285">
        <v>44409</v>
      </c>
      <c r="F32" s="296" t="s">
        <v>452</v>
      </c>
      <c r="G32" s="296"/>
      <c r="H32" s="296"/>
      <c r="I32" s="461"/>
      <c r="J32" s="458"/>
      <c r="K32" s="459"/>
      <c r="L32" s="956"/>
      <c r="M32" s="958" t="s">
        <v>436</v>
      </c>
      <c r="N32" s="287" t="s">
        <v>434</v>
      </c>
      <c r="O32" s="872">
        <v>44409</v>
      </c>
      <c r="P32" s="873">
        <v>10</v>
      </c>
      <c r="Q32" s="462"/>
      <c r="R32" s="1077" t="s">
        <v>453</v>
      </c>
      <c r="S32" s="874"/>
      <c r="U32" s="448"/>
      <c r="Z32" s="456"/>
      <c r="AA32" s="456"/>
    </row>
    <row r="33" spans="3:27" ht="23.25" customHeight="1">
      <c r="C33" s="572"/>
      <c r="D33" s="463" t="s">
        <v>437</v>
      </c>
      <c r="E33" s="300">
        <v>1000005</v>
      </c>
      <c r="F33" s="303"/>
      <c r="G33" s="303"/>
      <c r="H33" s="303">
        <v>10</v>
      </c>
      <c r="I33" s="449" t="s">
        <v>981</v>
      </c>
      <c r="J33" s="450">
        <v>10</v>
      </c>
      <c r="K33" s="451"/>
      <c r="L33" s="1079">
        <f t="shared" si="0"/>
        <v>100</v>
      </c>
      <c r="M33" s="957">
        <v>0.1</v>
      </c>
      <c r="N33" s="300" t="s">
        <v>448</v>
      </c>
      <c r="O33" s="468">
        <v>44418</v>
      </c>
      <c r="P33" s="452">
        <v>1</v>
      </c>
      <c r="Q33" s="453"/>
      <c r="R33" s="1076" t="s">
        <v>454</v>
      </c>
      <c r="S33" s="470"/>
      <c r="U33" s="448"/>
      <c r="Z33" s="456"/>
      <c r="AA33" s="456"/>
    </row>
    <row r="34" spans="3:27" ht="23.25" customHeight="1">
      <c r="C34" s="571">
        <v>12</v>
      </c>
      <c r="D34" s="469"/>
      <c r="E34" s="285">
        <v>44409</v>
      </c>
      <c r="F34" s="296" t="s">
        <v>455</v>
      </c>
      <c r="G34" s="296"/>
      <c r="H34" s="296"/>
      <c r="I34" s="461"/>
      <c r="J34" s="1380"/>
      <c r="K34" s="467"/>
      <c r="L34" s="1381"/>
      <c r="M34" s="1382" t="s">
        <v>1216</v>
      </c>
      <c r="N34" s="314"/>
      <c r="O34" s="872"/>
      <c r="P34" s="873"/>
      <c r="Q34" s="462"/>
      <c r="R34" s="1077"/>
      <c r="S34" s="874"/>
      <c r="U34" s="448"/>
      <c r="Z34" s="456"/>
      <c r="AA34" s="456"/>
    </row>
    <row r="35" spans="3:27" ht="23.25" customHeight="1">
      <c r="C35" s="572"/>
      <c r="D35" s="469"/>
      <c r="E35" s="300">
        <v>1000006</v>
      </c>
      <c r="F35" s="303"/>
      <c r="G35" s="296"/>
      <c r="H35" s="296">
        <v>1</v>
      </c>
      <c r="I35" s="461" t="s">
        <v>513</v>
      </c>
      <c r="J35" s="1380">
        <v>151</v>
      </c>
      <c r="K35" s="467"/>
      <c r="L35" s="1381">
        <v>151</v>
      </c>
      <c r="M35" s="1382">
        <v>0.08</v>
      </c>
      <c r="N35" s="314"/>
      <c r="O35" s="468"/>
      <c r="P35" s="873"/>
      <c r="Q35" s="462"/>
      <c r="R35" s="1077"/>
      <c r="S35" s="874"/>
      <c r="U35" s="448"/>
      <c r="Z35" s="456"/>
      <c r="AA35" s="456"/>
    </row>
    <row r="36" spans="3:27" ht="23.25" customHeight="1">
      <c r="C36" s="571">
        <v>13</v>
      </c>
      <c r="D36" s="440"/>
      <c r="E36" s="285"/>
      <c r="F36" s="289" t="s">
        <v>458</v>
      </c>
      <c r="G36" s="289"/>
      <c r="H36" s="289"/>
      <c r="I36" s="457"/>
      <c r="J36" s="458"/>
      <c r="K36" s="459"/>
      <c r="L36" s="585"/>
      <c r="M36" s="956" t="s">
        <v>436</v>
      </c>
      <c r="N36" s="287"/>
      <c r="O36" s="872"/>
      <c r="P36" s="870"/>
      <c r="Q36" s="871"/>
      <c r="R36" s="1075"/>
      <c r="S36" s="871"/>
    </row>
    <row r="37" spans="3:27" ht="23.25" customHeight="1">
      <c r="C37" s="572"/>
      <c r="D37" s="300"/>
      <c r="E37" s="300"/>
      <c r="F37" s="303"/>
      <c r="G37" s="303"/>
      <c r="H37" s="303">
        <v>1</v>
      </c>
      <c r="I37" s="449"/>
      <c r="J37" s="450"/>
      <c r="K37" s="451"/>
      <c r="L37" s="972">
        <v>-1</v>
      </c>
      <c r="M37" s="957">
        <v>0.1</v>
      </c>
      <c r="N37" s="300"/>
      <c r="O37" s="468"/>
      <c r="P37" s="452"/>
      <c r="Q37" s="453"/>
      <c r="R37" s="1076"/>
      <c r="S37" s="453"/>
    </row>
    <row r="38" spans="3:27" ht="23.25" customHeight="1">
      <c r="C38" s="571">
        <v>14</v>
      </c>
      <c r="D38" s="440"/>
      <c r="E38" s="285"/>
      <c r="F38" s="289" t="s">
        <v>459</v>
      </c>
      <c r="G38" s="289"/>
      <c r="H38" s="289"/>
      <c r="I38" s="457"/>
      <c r="J38" s="458"/>
      <c r="K38" s="459"/>
      <c r="L38" s="585"/>
      <c r="M38" s="289"/>
      <c r="N38" s="287"/>
      <c r="O38" s="872"/>
      <c r="P38" s="870"/>
      <c r="Q38" s="871"/>
      <c r="R38" s="1075"/>
      <c r="S38" s="871"/>
    </row>
    <row r="39" spans="3:27" ht="23.25" customHeight="1">
      <c r="C39" s="572"/>
      <c r="D39" s="300"/>
      <c r="E39" s="300"/>
      <c r="F39" s="303"/>
      <c r="G39" s="303"/>
      <c r="H39" s="303"/>
      <c r="I39" s="449"/>
      <c r="J39" s="450"/>
      <c r="K39" s="451"/>
      <c r="L39" s="449">
        <f>SUM(L12:L37)</f>
        <v>553861</v>
      </c>
      <c r="M39" s="904"/>
      <c r="N39" s="300"/>
      <c r="O39" s="468"/>
      <c r="P39" s="452"/>
      <c r="Q39" s="453"/>
      <c r="R39" s="1076"/>
      <c r="S39" s="453"/>
    </row>
  </sheetData>
  <mergeCells count="12">
    <mergeCell ref="R10:S11"/>
    <mergeCell ref="P11:Q11"/>
    <mergeCell ref="C10:C11"/>
    <mergeCell ref="F10:F11"/>
    <mergeCell ref="G10:G11"/>
    <mergeCell ref="H10:H11"/>
    <mergeCell ref="I10:I11"/>
    <mergeCell ref="J10:K11"/>
    <mergeCell ref="L10:L11"/>
    <mergeCell ref="M10:M11"/>
    <mergeCell ref="N10:N11"/>
    <mergeCell ref="P10:Q10"/>
  </mergeCells>
  <phoneticPr fontId="1"/>
  <pageMargins left="0.70866141732283472" right="0.70866141732283472" top="1.1417322834645669" bottom="0.74803149606299213" header="0.51181102362204722" footer="0.31496062992125984"/>
  <pageSetup paperSize="9" scale="48" firstPageNumber="43" orientation="landscape" r:id="rId1"/>
  <headerFooter>
    <oddHeader>&amp;R2022年度　情報化評議会(CI-NET)　標準委員会　第3回　資料6
2022年12月02日</oddHeader>
  </headerFooter>
  <rowBreaks count="1" manualBreakCount="1">
    <brk id="40" min="2"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54"/>
  <sheetViews>
    <sheetView view="pageBreakPreview" topLeftCell="B11" zoomScaleNormal="55" zoomScaleSheetLayoutView="100" workbookViewId="0">
      <selection activeCell="AH36" sqref="AH36"/>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27" width="5.625" style="40" customWidth="1"/>
    <col min="28" max="28" width="13.625" style="40" customWidth="1"/>
    <col min="29" max="36" width="5.625" style="40" customWidth="1"/>
    <col min="37" max="16384" width="8.625" style="40"/>
  </cols>
  <sheetData>
    <row r="1" spans="1:36" ht="19.5" thickBo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6" ht="36" thickBot="1">
      <c r="A2" s="68"/>
      <c r="B2" s="1413" t="s">
        <v>173</v>
      </c>
      <c r="C2" s="1414"/>
      <c r="D2" s="1414"/>
      <c r="E2" s="1414"/>
      <c r="F2" s="1414"/>
      <c r="G2" s="1414"/>
      <c r="H2" s="1414"/>
      <c r="I2" s="1414"/>
      <c r="J2" s="1415"/>
      <c r="K2" s="191"/>
      <c r="L2" s="513"/>
      <c r="M2" s="677" t="s">
        <v>827</v>
      </c>
      <c r="N2" s="880"/>
      <c r="O2" s="880"/>
      <c r="P2" s="880"/>
      <c r="Q2" s="881"/>
      <c r="R2" s="880"/>
      <c r="S2" s="880"/>
      <c r="T2" s="880"/>
      <c r="U2" s="880"/>
      <c r="V2" s="880"/>
      <c r="W2" s="513"/>
      <c r="X2" s="68"/>
      <c r="Y2" s="68"/>
      <c r="Z2" s="68"/>
      <c r="AA2" s="68"/>
      <c r="AB2" s="68"/>
      <c r="AC2" s="68"/>
      <c r="AD2" s="68"/>
      <c r="AE2" s="68"/>
      <c r="AF2" s="68"/>
      <c r="AG2" s="192"/>
      <c r="AH2" s="68"/>
      <c r="AI2" s="68"/>
    </row>
    <row r="3" spans="1:36">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6">
      <c r="A4" s="68"/>
      <c r="B4" s="1411" t="s">
        <v>22</v>
      </c>
      <c r="C4" s="1411"/>
      <c r="D4" s="1411"/>
      <c r="E4" s="1411" t="s">
        <v>81</v>
      </c>
      <c r="F4" s="1411"/>
      <c r="G4" s="1411"/>
      <c r="H4" s="1411" t="s">
        <v>82</v>
      </c>
      <c r="I4" s="1411"/>
      <c r="J4" s="1411"/>
      <c r="K4" s="1406" t="s">
        <v>83</v>
      </c>
      <c r="L4" s="1406"/>
      <c r="M4" s="1406"/>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c r="AI4" s="68"/>
    </row>
    <row r="5" spans="1:36">
      <c r="A5" s="68"/>
      <c r="B5" s="1406" t="s">
        <v>27</v>
      </c>
      <c r="C5" s="1406"/>
      <c r="D5" s="1406"/>
      <c r="E5" s="1407" t="s">
        <v>85</v>
      </c>
      <c r="F5" s="1407"/>
      <c r="G5" s="1407"/>
      <c r="H5" s="1407" t="s">
        <v>86</v>
      </c>
      <c r="I5" s="1407"/>
      <c r="J5" s="1407"/>
      <c r="K5" s="1406">
        <v>1</v>
      </c>
      <c r="L5" s="1406"/>
      <c r="M5" s="1406"/>
      <c r="N5" s="1406">
        <v>1</v>
      </c>
      <c r="O5" s="1406"/>
      <c r="P5" s="1406"/>
      <c r="Q5" s="68"/>
      <c r="R5" s="68"/>
      <c r="S5" s="1399" t="s">
        <v>35</v>
      </c>
      <c r="T5" s="1399"/>
      <c r="U5" s="1399"/>
      <c r="V5" s="1392" t="s">
        <v>36</v>
      </c>
      <c r="W5" s="1392"/>
      <c r="X5" s="1392"/>
      <c r="Y5" s="1392"/>
      <c r="Z5" s="1412" t="s">
        <v>37</v>
      </c>
      <c r="AA5" s="1412"/>
      <c r="AB5" s="1412"/>
      <c r="AC5" s="1394">
        <v>44540</v>
      </c>
      <c r="AD5" s="1395"/>
      <c r="AE5" s="1395"/>
      <c r="AF5" s="1396" t="s">
        <v>87</v>
      </c>
      <c r="AG5" s="1397"/>
      <c r="AH5" s="1398"/>
      <c r="AI5" s="68"/>
    </row>
    <row r="6" spans="1:36">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6">
      <c r="A7" s="68"/>
      <c r="B7" s="779" t="s">
        <v>526</v>
      </c>
      <c r="C7" s="779"/>
      <c r="D7" s="779"/>
      <c r="E7" s="779"/>
      <c r="F7" s="193"/>
      <c r="G7" s="81"/>
      <c r="H7" s="81"/>
      <c r="I7" s="81"/>
      <c r="J7" s="81"/>
      <c r="K7" s="81"/>
      <c r="L7" s="81"/>
      <c r="M7" s="81"/>
      <c r="N7" s="81"/>
      <c r="O7" s="194"/>
      <c r="P7" s="194"/>
      <c r="Q7" s="195"/>
      <c r="R7" s="68"/>
      <c r="S7" s="818" t="s">
        <v>755</v>
      </c>
      <c r="T7" s="808"/>
      <c r="U7" s="809"/>
      <c r="V7" s="809"/>
      <c r="W7" s="809"/>
      <c r="X7" s="809"/>
      <c r="Y7" s="821" t="s">
        <v>756</v>
      </c>
      <c r="Z7" s="196"/>
      <c r="AA7" s="196"/>
      <c r="AB7" s="196"/>
      <c r="AC7" s="196"/>
      <c r="AD7" s="196"/>
      <c r="AE7" s="196"/>
      <c r="AF7" s="196"/>
      <c r="AG7" s="196"/>
      <c r="AH7" s="197"/>
      <c r="AI7" s="68"/>
      <c r="AJ7" s="68"/>
    </row>
    <row r="8" spans="1:36">
      <c r="A8" s="68"/>
      <c r="B8" s="779"/>
      <c r="C8" s="779"/>
      <c r="D8" s="779"/>
      <c r="E8" s="779"/>
      <c r="F8" s="193"/>
      <c r="G8" s="81"/>
      <c r="H8" s="81"/>
      <c r="I8" s="81"/>
      <c r="J8" s="81"/>
      <c r="K8" s="81"/>
      <c r="L8" s="81"/>
      <c r="M8" s="81"/>
      <c r="N8" s="81"/>
      <c r="O8" s="194"/>
      <c r="P8" s="194"/>
      <c r="Q8" s="195"/>
      <c r="R8" s="68"/>
      <c r="S8" s="851"/>
      <c r="T8" s="858"/>
      <c r="U8" s="859"/>
      <c r="V8" s="859"/>
      <c r="W8" s="859"/>
      <c r="X8" s="859"/>
      <c r="Y8" s="854"/>
      <c r="Z8" s="68"/>
      <c r="AA8" s="68"/>
      <c r="AB8" s="68"/>
      <c r="AC8" s="68"/>
      <c r="AD8" s="68"/>
      <c r="AE8" s="68"/>
      <c r="AF8" s="68"/>
      <c r="AG8" s="68"/>
      <c r="AH8" s="208"/>
      <c r="AI8" s="68"/>
      <c r="AJ8" s="68"/>
    </row>
    <row r="9" spans="1:36">
      <c r="A9" s="68"/>
      <c r="B9" s="861" t="s">
        <v>797</v>
      </c>
      <c r="C9" s="198"/>
      <c r="D9" s="198"/>
      <c r="E9" s="198"/>
      <c r="F9" s="862"/>
      <c r="G9" s="65" t="s">
        <v>800</v>
      </c>
      <c r="H9" s="63"/>
      <c r="I9" s="63"/>
      <c r="J9" s="63"/>
      <c r="K9" s="63"/>
      <c r="L9" s="63"/>
      <c r="M9" s="63"/>
      <c r="N9" s="63"/>
      <c r="O9" s="199"/>
      <c r="P9" s="860"/>
      <c r="Q9" s="195"/>
      <c r="R9" s="68"/>
      <c r="S9" s="861" t="s">
        <v>799</v>
      </c>
      <c r="T9" s="198"/>
      <c r="U9" s="864"/>
      <c r="V9" s="864"/>
      <c r="W9" s="864"/>
      <c r="X9" s="865"/>
      <c r="Y9" s="65" t="s">
        <v>800</v>
      </c>
      <c r="Z9" s="63"/>
      <c r="AA9" s="63"/>
      <c r="AB9" s="63"/>
      <c r="AC9" s="63"/>
      <c r="AD9" s="63"/>
      <c r="AE9" s="63"/>
      <c r="AF9" s="63"/>
      <c r="AG9" s="63"/>
      <c r="AH9" s="64"/>
      <c r="AI9" s="68"/>
      <c r="AJ9" s="68"/>
    </row>
    <row r="10" spans="1:36">
      <c r="A10" s="68"/>
      <c r="B10" s="817" t="s">
        <v>798</v>
      </c>
      <c r="C10" s="196"/>
      <c r="D10" s="196"/>
      <c r="E10" s="196"/>
      <c r="F10" s="197"/>
      <c r="G10" s="65"/>
      <c r="H10" s="63"/>
      <c r="I10" s="63"/>
      <c r="J10" s="63"/>
      <c r="K10" s="63"/>
      <c r="L10" s="63"/>
      <c r="M10" s="63"/>
      <c r="N10" s="63"/>
      <c r="O10" s="203"/>
      <c r="P10" s="204"/>
      <c r="Q10" s="205"/>
      <c r="R10" s="68"/>
      <c r="S10" s="237" t="s">
        <v>45</v>
      </c>
      <c r="T10" s="81"/>
      <c r="U10" s="206"/>
      <c r="V10" s="206"/>
      <c r="W10" s="206"/>
      <c r="X10" s="206"/>
      <c r="Y10" s="200" t="s">
        <v>88</v>
      </c>
      <c r="Z10" s="81"/>
      <c r="AA10" s="81"/>
      <c r="AB10" s="81"/>
      <c r="AC10" s="81"/>
      <c r="AD10" s="81"/>
      <c r="AE10" s="81"/>
      <c r="AF10" s="81"/>
      <c r="AG10" s="81"/>
      <c r="AH10" s="201"/>
      <c r="AI10" s="68"/>
    </row>
    <row r="11" spans="1:36">
      <c r="A11" s="68"/>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63"/>
      <c r="AG11" s="63"/>
      <c r="AH11" s="64"/>
      <c r="AI11" s="68"/>
    </row>
    <row r="12" spans="1:36" ht="18" customHeight="1">
      <c r="A12" s="68"/>
      <c r="B12" s="80"/>
      <c r="C12" s="81"/>
      <c r="D12" s="81"/>
      <c r="E12" s="81"/>
      <c r="F12" s="201"/>
      <c r="G12" s="65"/>
      <c r="H12" s="63"/>
      <c r="I12" s="63"/>
      <c r="J12" s="63"/>
      <c r="K12" s="63"/>
      <c r="L12" s="63"/>
      <c r="M12" s="63"/>
      <c r="N12" s="63"/>
      <c r="O12" s="203"/>
      <c r="P12" s="204"/>
      <c r="Q12" s="205"/>
      <c r="R12" s="68"/>
      <c r="S12" s="238" t="s">
        <v>52</v>
      </c>
      <c r="T12" s="239"/>
      <c r="U12" s="63"/>
      <c r="V12" s="63"/>
      <c r="W12" s="63"/>
      <c r="X12" s="63"/>
      <c r="Y12" s="240" t="s">
        <v>53</v>
      </c>
      <c r="Z12" s="63"/>
      <c r="AA12" s="63"/>
      <c r="AB12" s="63"/>
      <c r="AC12" s="63"/>
      <c r="AD12" s="63"/>
      <c r="AE12" s="63"/>
      <c r="AF12" s="63"/>
      <c r="AG12" s="63"/>
      <c r="AH12" s="64"/>
      <c r="AI12" s="68"/>
    </row>
    <row r="13" spans="1:36">
      <c r="A13" s="68"/>
      <c r="B13" s="65" t="s">
        <v>91</v>
      </c>
      <c r="C13" s="63"/>
      <c r="D13" s="63"/>
      <c r="E13" s="63"/>
      <c r="F13" s="64"/>
      <c r="G13" s="210" t="s">
        <v>972</v>
      </c>
      <c r="H13" s="63"/>
      <c r="I13" s="63"/>
      <c r="J13" s="63"/>
      <c r="K13" s="63"/>
      <c r="L13" s="63"/>
      <c r="M13" s="63"/>
      <c r="N13" s="63"/>
      <c r="O13" s="203"/>
      <c r="P13" s="204"/>
      <c r="Q13" s="205"/>
      <c r="R13" s="191"/>
      <c r="S13" s="238" t="s">
        <v>54</v>
      </c>
      <c r="T13" s="239"/>
      <c r="U13" s="63"/>
      <c r="V13" s="63"/>
      <c r="W13" s="63"/>
      <c r="X13" s="63"/>
      <c r="Y13" s="240" t="s">
        <v>55</v>
      </c>
      <c r="Z13" s="63"/>
      <c r="AA13" s="63"/>
      <c r="AB13" s="63"/>
      <c r="AC13" s="63"/>
      <c r="AD13" s="63"/>
      <c r="AE13" s="63"/>
      <c r="AF13" s="63"/>
      <c r="AG13" s="63"/>
      <c r="AH13" s="64"/>
      <c r="AI13" s="68"/>
    </row>
    <row r="14" spans="1:36">
      <c r="A14" s="68"/>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09"/>
      <c r="Y14" s="210" t="s">
        <v>57</v>
      </c>
      <c r="Z14" s="63"/>
      <c r="AA14" s="63"/>
      <c r="AB14" s="63"/>
      <c r="AC14" s="63"/>
      <c r="AD14" s="63"/>
      <c r="AE14" s="63"/>
      <c r="AF14" s="63"/>
      <c r="AG14" s="63"/>
      <c r="AH14" s="64"/>
      <c r="AI14" s="68"/>
    </row>
    <row r="15" spans="1:36">
      <c r="A15" s="68"/>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c r="AI15" s="68"/>
    </row>
    <row r="16" spans="1:36">
      <c r="A16" s="68"/>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63"/>
      <c r="AG16" s="63"/>
      <c r="AH16" s="64"/>
      <c r="AI16" s="68"/>
    </row>
    <row r="17" spans="1:35">
      <c r="A17" s="68"/>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63"/>
      <c r="Y17" s="63"/>
      <c r="Z17" s="64"/>
      <c r="AA17" s="781" t="s">
        <v>105</v>
      </c>
      <c r="AB17" s="780"/>
      <c r="AC17" s="780"/>
      <c r="AD17" s="780"/>
      <c r="AE17" s="782">
        <v>10</v>
      </c>
      <c r="AF17" s="784"/>
      <c r="AG17" s="784"/>
      <c r="AH17" s="785"/>
      <c r="AI17" s="68"/>
    </row>
    <row r="18" spans="1:35">
      <c r="A18" s="68"/>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12</v>
      </c>
      <c r="X18" s="63"/>
      <c r="Y18" s="63"/>
      <c r="Z18" s="64"/>
      <c r="AA18" s="65" t="s">
        <v>109</v>
      </c>
      <c r="AB18" s="63"/>
      <c r="AC18" s="63"/>
      <c r="AD18" s="64"/>
      <c r="AE18" s="213" t="s">
        <v>110</v>
      </c>
      <c r="AF18" s="63"/>
      <c r="AG18" s="63"/>
      <c r="AH18" s="64"/>
      <c r="AI18" s="68"/>
    </row>
    <row r="19" spans="1:35">
      <c r="A19" s="68"/>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196"/>
      <c r="AG19" s="196"/>
      <c r="AH19" s="197"/>
      <c r="AI19" s="68"/>
    </row>
    <row r="20" spans="1:35">
      <c r="A20" s="68"/>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c r="AI20" s="68"/>
    </row>
    <row r="21" spans="1:35">
      <c r="A21" s="68"/>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63"/>
      <c r="AG21" s="63"/>
      <c r="AH21" s="218"/>
      <c r="AI21" s="68"/>
    </row>
    <row r="22" spans="1:35">
      <c r="A22" s="68"/>
      <c r="B22" s="65" t="s">
        <v>125</v>
      </c>
      <c r="C22" s="63"/>
      <c r="D22" s="63"/>
      <c r="E22" s="63"/>
      <c r="F22" s="64"/>
      <c r="G22" s="65" t="s">
        <v>126</v>
      </c>
      <c r="H22" s="63"/>
      <c r="I22" s="63"/>
      <c r="J22" s="63"/>
      <c r="K22" s="63"/>
      <c r="L22" s="63"/>
      <c r="M22" s="63"/>
      <c r="N22" s="63"/>
      <c r="O22" s="63"/>
      <c r="P22" s="64"/>
      <c r="Q22" s="68"/>
      <c r="R22" s="68"/>
      <c r="S22" s="65" t="s">
        <v>123</v>
      </c>
      <c r="T22" s="219"/>
      <c r="U22" s="63"/>
      <c r="V22" s="64"/>
      <c r="W22" s="216" t="s">
        <v>124</v>
      </c>
      <c r="X22" s="63"/>
      <c r="Y22" s="63"/>
      <c r="Z22" s="64"/>
      <c r="AA22" s="80"/>
      <c r="AB22" s="81"/>
      <c r="AC22" s="81"/>
      <c r="AD22" s="81"/>
      <c r="AE22" s="81"/>
      <c r="AF22" s="81"/>
      <c r="AG22" s="81"/>
      <c r="AH22" s="201"/>
      <c r="AI22" s="68"/>
    </row>
    <row r="23" spans="1:35">
      <c r="A23" s="68"/>
      <c r="B23" s="68"/>
      <c r="C23" s="68"/>
      <c r="D23" s="68"/>
      <c r="E23" s="68"/>
      <c r="F23" s="68"/>
      <c r="G23" s="68"/>
      <c r="H23" s="68"/>
      <c r="I23" s="68"/>
      <c r="J23" s="68"/>
      <c r="K23" s="68"/>
      <c r="L23" s="68"/>
      <c r="M23" s="68"/>
      <c r="N23" s="68"/>
      <c r="O23" s="68"/>
      <c r="P23" s="68"/>
      <c r="Q23" s="68"/>
      <c r="R23" s="68"/>
      <c r="S23" s="191"/>
      <c r="T23" s="191"/>
      <c r="U23" s="191"/>
      <c r="V23" s="191"/>
      <c r="W23" s="191"/>
      <c r="X23" s="68"/>
      <c r="Y23" s="68"/>
      <c r="Z23" s="68"/>
      <c r="AA23" s="68"/>
      <c r="AB23" s="68"/>
      <c r="AC23" s="68"/>
      <c r="AD23" s="68"/>
      <c r="AE23" s="68"/>
      <c r="AF23" s="68"/>
      <c r="AG23" s="68"/>
      <c r="AH23" s="68"/>
      <c r="AI23" s="68"/>
    </row>
    <row r="24" spans="1:35">
      <c r="A24" s="68"/>
      <c r="B24" s="65" t="s">
        <v>174</v>
      </c>
      <c r="C24" s="63"/>
      <c r="D24" s="63"/>
      <c r="E24" s="63"/>
      <c r="F24" s="63"/>
      <c r="G24" s="220"/>
      <c r="H24" s="63"/>
      <c r="I24" s="221"/>
      <c r="J24" s="221"/>
      <c r="K24" s="66" t="s">
        <v>128</v>
      </c>
      <c r="L24" s="68"/>
      <c r="M24" s="65" t="s">
        <v>175</v>
      </c>
      <c r="N24" s="63"/>
      <c r="O24" s="63"/>
      <c r="P24" s="63"/>
      <c r="Q24" s="63"/>
      <c r="R24" s="65"/>
      <c r="S24" s="76"/>
      <c r="T24" s="77"/>
      <c r="U24" s="77"/>
      <c r="V24" s="78" t="s">
        <v>130</v>
      </c>
      <c r="W24" s="191"/>
      <c r="X24" s="82" t="s">
        <v>176</v>
      </c>
      <c r="Y24" s="63"/>
      <c r="Z24" s="63"/>
      <c r="AA24" s="63"/>
      <c r="AB24" s="64"/>
      <c r="AC24" s="65"/>
      <c r="AD24" s="63"/>
      <c r="AE24" s="63"/>
      <c r="AF24" s="63"/>
      <c r="AG24" s="63"/>
      <c r="AH24" s="66" t="s">
        <v>132</v>
      </c>
      <c r="AI24" s="68"/>
    </row>
    <row r="25" spans="1:35">
      <c r="A25" s="68"/>
      <c r="B25" s="65" t="s">
        <v>133</v>
      </c>
      <c r="C25" s="63"/>
      <c r="D25" s="63"/>
      <c r="E25" s="63"/>
      <c r="F25" s="63"/>
      <c r="G25" s="56"/>
      <c r="H25" s="63"/>
      <c r="I25" s="221"/>
      <c r="J25" s="221"/>
      <c r="K25" s="66" t="s">
        <v>134</v>
      </c>
      <c r="L25" s="68"/>
      <c r="M25" s="65" t="s">
        <v>135</v>
      </c>
      <c r="N25" s="63"/>
      <c r="O25" s="63"/>
      <c r="P25" s="63"/>
      <c r="Q25" s="63"/>
      <c r="R25" s="65"/>
      <c r="S25" s="52"/>
      <c r="T25" s="77"/>
      <c r="U25" s="77"/>
      <c r="V25" s="66" t="s">
        <v>136</v>
      </c>
      <c r="W25" s="191"/>
      <c r="X25" s="82" t="s">
        <v>137</v>
      </c>
      <c r="Y25" s="63"/>
      <c r="Z25" s="63"/>
      <c r="AA25" s="63"/>
      <c r="AB25" s="64"/>
      <c r="AC25" s="65"/>
      <c r="AD25" s="63"/>
      <c r="AE25" s="63"/>
      <c r="AF25" s="63"/>
      <c r="AG25" s="63"/>
      <c r="AH25" s="66" t="s">
        <v>138</v>
      </c>
      <c r="AI25" s="68"/>
    </row>
    <row r="26" spans="1:35">
      <c r="A26" s="68"/>
      <c r="B26" s="65" t="s">
        <v>139</v>
      </c>
      <c r="C26" s="63"/>
      <c r="D26" s="63"/>
      <c r="E26" s="63"/>
      <c r="F26" s="63"/>
      <c r="G26" s="220"/>
      <c r="H26" s="63"/>
      <c r="I26" s="221"/>
      <c r="J26" s="221"/>
      <c r="K26" s="66" t="s">
        <v>140</v>
      </c>
      <c r="L26" s="68"/>
      <c r="M26" s="65" t="s">
        <v>141</v>
      </c>
      <c r="N26" s="63"/>
      <c r="O26" s="63"/>
      <c r="P26" s="63"/>
      <c r="Q26" s="63"/>
      <c r="R26" s="65"/>
      <c r="S26" s="76"/>
      <c r="T26" s="77"/>
      <c r="U26" s="77"/>
      <c r="V26" s="78" t="s">
        <v>142</v>
      </c>
      <c r="W26" s="191"/>
      <c r="X26" s="82" t="s">
        <v>143</v>
      </c>
      <c r="Y26" s="63"/>
      <c r="Z26" s="63"/>
      <c r="AA26" s="63"/>
      <c r="AB26" s="64"/>
      <c r="AC26" s="65"/>
      <c r="AD26" s="63"/>
      <c r="AE26" s="63"/>
      <c r="AF26" s="63"/>
      <c r="AG26" s="63"/>
      <c r="AH26" s="66" t="s">
        <v>144</v>
      </c>
      <c r="AI26" s="68"/>
    </row>
    <row r="27" spans="1:35">
      <c r="A27" s="68"/>
      <c r="B27" s="65" t="s">
        <v>145</v>
      </c>
      <c r="C27" s="63"/>
      <c r="D27" s="63"/>
      <c r="E27" s="63"/>
      <c r="F27" s="63"/>
      <c r="G27" s="220"/>
      <c r="H27" s="63"/>
      <c r="I27" s="221"/>
      <c r="J27" s="221"/>
      <c r="K27" s="66" t="s">
        <v>146</v>
      </c>
      <c r="L27" s="68"/>
      <c r="M27" s="65" t="s">
        <v>177</v>
      </c>
      <c r="N27" s="63"/>
      <c r="O27" s="63"/>
      <c r="P27" s="63"/>
      <c r="Q27" s="63"/>
      <c r="R27" s="65"/>
      <c r="S27" s="76"/>
      <c r="T27" s="77"/>
      <c r="U27" s="77"/>
      <c r="V27" s="78" t="s">
        <v>178</v>
      </c>
      <c r="W27" s="191"/>
      <c r="X27" s="82" t="s">
        <v>148</v>
      </c>
      <c r="Y27" s="63"/>
      <c r="Z27" s="63"/>
      <c r="AA27" s="63"/>
      <c r="AB27" s="64"/>
      <c r="AC27" s="65"/>
      <c r="AD27" s="63"/>
      <c r="AE27" s="63"/>
      <c r="AF27" s="63"/>
      <c r="AG27" s="63"/>
      <c r="AH27" s="66" t="s">
        <v>149</v>
      </c>
      <c r="AI27" s="68"/>
    </row>
    <row r="28" spans="1:35">
      <c r="A28" s="68"/>
      <c r="B28" s="65" t="s">
        <v>150</v>
      </c>
      <c r="C28" s="63"/>
      <c r="D28" s="63"/>
      <c r="E28" s="63"/>
      <c r="F28" s="63"/>
      <c r="G28" s="220"/>
      <c r="H28" s="63"/>
      <c r="I28" s="221"/>
      <c r="J28" s="221"/>
      <c r="K28" s="66" t="s">
        <v>151</v>
      </c>
      <c r="L28" s="62"/>
      <c r="M28" s="44" t="s">
        <v>152</v>
      </c>
      <c r="N28" s="45"/>
      <c r="O28" s="45"/>
      <c r="P28" s="45"/>
      <c r="Q28" s="45"/>
      <c r="R28" s="44"/>
      <c r="S28" s="53"/>
      <c r="T28" s="50"/>
      <c r="U28" s="50"/>
      <c r="V28" s="58" t="s">
        <v>153</v>
      </c>
      <c r="W28" s="191"/>
      <c r="X28" s="82" t="s">
        <v>154</v>
      </c>
      <c r="Y28" s="63"/>
      <c r="Z28" s="63"/>
      <c r="AA28" s="63"/>
      <c r="AB28" s="64"/>
      <c r="AC28" s="65"/>
      <c r="AD28" s="63"/>
      <c r="AE28" s="63"/>
      <c r="AF28" s="63"/>
      <c r="AG28" s="63"/>
      <c r="AH28" s="66" t="s">
        <v>144</v>
      </c>
      <c r="AI28" s="68"/>
    </row>
    <row r="29" spans="1:35">
      <c r="A29" s="68"/>
      <c r="B29" s="65" t="s">
        <v>155</v>
      </c>
      <c r="C29" s="63"/>
      <c r="D29" s="63"/>
      <c r="E29" s="63"/>
      <c r="F29" s="63"/>
      <c r="G29" s="220"/>
      <c r="H29" s="63"/>
      <c r="I29" s="221"/>
      <c r="J29" s="221"/>
      <c r="K29" s="66" t="s">
        <v>156</v>
      </c>
      <c r="L29" s="68"/>
      <c r="M29" s="72"/>
      <c r="N29" s="72"/>
      <c r="O29" s="72"/>
      <c r="P29" s="72"/>
      <c r="Q29" s="72"/>
      <c r="R29" s="72"/>
      <c r="S29" s="72"/>
      <c r="T29" s="72"/>
      <c r="U29" s="72"/>
      <c r="V29" s="72"/>
      <c r="W29" s="191"/>
      <c r="X29" s="82" t="s">
        <v>179</v>
      </c>
      <c r="Y29" s="63"/>
      <c r="Z29" s="63"/>
      <c r="AA29" s="63"/>
      <c r="AB29" s="64"/>
      <c r="AC29" s="63"/>
      <c r="AD29" s="63"/>
      <c r="AE29" s="63"/>
      <c r="AF29" s="63"/>
      <c r="AG29" s="63"/>
      <c r="AH29" s="78" t="s">
        <v>180</v>
      </c>
      <c r="AI29" s="68"/>
    </row>
    <row r="30" spans="1:35">
      <c r="A30" s="68"/>
      <c r="B30" s="68"/>
      <c r="C30" s="68"/>
      <c r="D30" s="68"/>
      <c r="E30" s="68"/>
      <c r="F30" s="68"/>
      <c r="G30" s="68"/>
      <c r="H30" s="68"/>
      <c r="I30" s="68"/>
      <c r="J30" s="68"/>
      <c r="K30" s="68"/>
      <c r="L30" s="68"/>
      <c r="M30" s="72"/>
      <c r="N30" s="72"/>
      <c r="O30" s="72"/>
      <c r="P30" s="72"/>
      <c r="Q30" s="72"/>
      <c r="R30" s="72"/>
      <c r="S30" s="72"/>
      <c r="T30" s="72"/>
      <c r="U30" s="72"/>
      <c r="V30" s="72"/>
      <c r="W30" s="191"/>
      <c r="X30" s="65" t="s">
        <v>182</v>
      </c>
      <c r="Y30" s="63"/>
      <c r="Z30" s="63"/>
      <c r="AA30" s="63"/>
      <c r="AB30" s="64"/>
      <c r="AC30" s="65"/>
      <c r="AD30" s="63"/>
      <c r="AE30" s="63"/>
      <c r="AF30" s="63"/>
      <c r="AG30" s="63"/>
      <c r="AH30" s="66" t="s">
        <v>183</v>
      </c>
      <c r="AI30" s="68"/>
    </row>
    <row r="31" spans="1:35">
      <c r="A31" s="68"/>
      <c r="B31" s="68"/>
      <c r="C31" s="68"/>
      <c r="D31" s="68"/>
      <c r="E31" s="68"/>
      <c r="F31" s="68"/>
      <c r="G31" s="68"/>
      <c r="H31" s="68"/>
      <c r="I31" s="68"/>
      <c r="J31" s="68"/>
      <c r="K31" s="68"/>
      <c r="L31" s="68"/>
      <c r="M31" s="72"/>
      <c r="N31" s="72"/>
      <c r="O31" s="72"/>
      <c r="P31" s="72"/>
      <c r="Q31" s="72"/>
      <c r="R31" s="72"/>
      <c r="S31" s="72"/>
      <c r="T31" s="72"/>
      <c r="U31" s="72"/>
      <c r="V31" s="72"/>
      <c r="W31" s="191"/>
      <c r="X31" s="82" t="s">
        <v>185</v>
      </c>
      <c r="Y31" s="63"/>
      <c r="Z31" s="63"/>
      <c r="AA31" s="63"/>
      <c r="AB31" s="64"/>
      <c r="AC31" s="65"/>
      <c r="AD31" s="63"/>
      <c r="AE31" s="63"/>
      <c r="AF31" s="63"/>
      <c r="AG31" s="63"/>
      <c r="AH31" s="66" t="s">
        <v>1206</v>
      </c>
      <c r="AI31" s="68"/>
    </row>
    <row r="32" spans="1:35">
      <c r="A32" s="68"/>
      <c r="B32" s="68"/>
      <c r="C32" s="68"/>
      <c r="D32" s="68"/>
      <c r="E32" s="68"/>
      <c r="F32" s="68"/>
      <c r="G32" s="68"/>
      <c r="H32" s="68"/>
      <c r="I32" s="68"/>
      <c r="J32" s="68"/>
      <c r="K32" s="68"/>
      <c r="L32" s="68"/>
      <c r="M32" s="72"/>
      <c r="N32" s="72"/>
      <c r="O32" s="72"/>
      <c r="P32" s="72"/>
      <c r="Q32" s="72"/>
      <c r="R32" s="72"/>
      <c r="S32" s="72"/>
      <c r="T32" s="72"/>
      <c r="U32" s="72"/>
      <c r="V32" s="72"/>
      <c r="AI32" s="68"/>
    </row>
    <row r="33" spans="1:36">
      <c r="A33" s="68"/>
      <c r="B33" s="68"/>
      <c r="C33" s="68"/>
      <c r="D33" s="68"/>
      <c r="E33" s="68"/>
      <c r="F33" s="68"/>
      <c r="G33" s="68"/>
      <c r="H33" s="68"/>
      <c r="I33" s="68"/>
      <c r="J33" s="68"/>
      <c r="K33" s="68"/>
      <c r="L33" s="68"/>
      <c r="M33" s="72"/>
      <c r="N33" s="72"/>
      <c r="O33" s="72"/>
      <c r="P33" s="72"/>
      <c r="Q33" s="72"/>
      <c r="R33" s="72"/>
      <c r="S33" s="72"/>
      <c r="T33" s="72"/>
      <c r="U33" s="72"/>
      <c r="V33" s="72"/>
      <c r="W33" s="173"/>
      <c r="X33" s="783" t="s">
        <v>743</v>
      </c>
      <c r="Y33" s="784"/>
      <c r="Z33" s="784"/>
      <c r="AA33" s="784"/>
      <c r="AB33" s="785"/>
      <c r="AC33" s="783"/>
      <c r="AD33" s="784"/>
      <c r="AE33" s="784"/>
      <c r="AF33" s="784"/>
      <c r="AG33" s="784"/>
      <c r="AH33" s="786" t="s">
        <v>163</v>
      </c>
      <c r="AI33" s="68"/>
    </row>
    <row r="34" spans="1:36">
      <c r="A34" s="68"/>
      <c r="B34" s="68"/>
      <c r="C34" s="68"/>
      <c r="D34" s="68"/>
      <c r="E34" s="68"/>
      <c r="F34" s="68"/>
      <c r="G34" s="68"/>
      <c r="H34" s="68"/>
      <c r="I34" s="68"/>
      <c r="J34" s="68"/>
      <c r="K34" s="68"/>
      <c r="L34" s="68"/>
      <c r="M34" s="68"/>
      <c r="N34" s="68"/>
      <c r="O34" s="68"/>
      <c r="P34" s="222"/>
      <c r="Q34" s="222"/>
      <c r="R34" s="222"/>
      <c r="S34" s="222"/>
      <c r="T34" s="222"/>
      <c r="U34" s="222"/>
      <c r="V34" s="222"/>
      <c r="W34" s="173"/>
      <c r="X34" s="783" t="s">
        <v>188</v>
      </c>
      <c r="Y34" s="784"/>
      <c r="Z34" s="784"/>
      <c r="AA34" s="784"/>
      <c r="AB34" s="785"/>
      <c r="AC34" s="783"/>
      <c r="AD34" s="784"/>
      <c r="AE34" s="784"/>
      <c r="AF34" s="784"/>
      <c r="AG34" s="784"/>
      <c r="AH34" s="786" t="s">
        <v>160</v>
      </c>
      <c r="AI34" s="68"/>
    </row>
    <row r="35" spans="1:36">
      <c r="A35" s="68"/>
      <c r="B35" s="68"/>
      <c r="C35" s="68"/>
      <c r="D35" s="68"/>
      <c r="E35" s="68"/>
      <c r="F35" s="68"/>
      <c r="G35" s="68"/>
      <c r="H35" s="68"/>
      <c r="I35" s="68"/>
      <c r="J35" s="68"/>
      <c r="K35" s="68"/>
      <c r="L35" s="68"/>
      <c r="M35" s="68"/>
      <c r="N35" s="68"/>
      <c r="O35" s="68"/>
      <c r="P35" s="222"/>
      <c r="Q35" s="222"/>
      <c r="R35" s="222"/>
      <c r="S35" s="222"/>
      <c r="T35" s="222"/>
      <c r="U35" s="222"/>
      <c r="V35" s="222"/>
      <c r="W35" s="173"/>
      <c r="X35" s="783" t="s">
        <v>190</v>
      </c>
      <c r="Y35" s="784"/>
      <c r="Z35" s="784"/>
      <c r="AA35" s="784"/>
      <c r="AB35" s="785"/>
      <c r="AC35" s="783"/>
      <c r="AD35" s="784"/>
      <c r="AE35" s="784"/>
      <c r="AF35" s="784"/>
      <c r="AG35" s="784"/>
      <c r="AH35" s="786" t="s">
        <v>1207</v>
      </c>
      <c r="AI35" s="68"/>
      <c r="AJ35" s="83"/>
    </row>
    <row r="36" spans="1:36">
      <c r="A36" s="68"/>
      <c r="B36" s="68"/>
      <c r="C36" s="68"/>
      <c r="D36" s="68"/>
      <c r="E36" s="68"/>
      <c r="F36" s="68"/>
      <c r="G36" s="68"/>
      <c r="H36" s="68"/>
      <c r="I36" s="222"/>
      <c r="J36" s="68"/>
      <c r="K36" s="68"/>
      <c r="L36" s="68"/>
      <c r="M36" s="72"/>
      <c r="N36" s="72"/>
      <c r="O36" s="72"/>
      <c r="P36" s="72"/>
      <c r="Q36" s="72"/>
      <c r="R36" s="72"/>
      <c r="S36" s="72"/>
      <c r="T36" s="72"/>
      <c r="U36" s="72"/>
      <c r="V36" s="72"/>
      <c r="AI36" s="68"/>
      <c r="AJ36" s="83"/>
    </row>
    <row r="37" spans="1:36">
      <c r="A37" s="68"/>
      <c r="B37" s="68"/>
      <c r="C37" s="68"/>
      <c r="D37" s="68"/>
      <c r="E37" s="68"/>
      <c r="F37" s="68"/>
      <c r="G37" s="68"/>
      <c r="H37" s="68"/>
      <c r="I37" s="73"/>
      <c r="J37" s="68"/>
      <c r="K37" s="68"/>
      <c r="L37" s="68"/>
      <c r="M37" s="72"/>
      <c r="N37" s="72"/>
      <c r="O37" s="72"/>
      <c r="P37" s="72"/>
      <c r="Q37" s="72"/>
      <c r="R37" s="72"/>
      <c r="S37" s="72"/>
      <c r="T37" s="72"/>
      <c r="U37" s="72"/>
      <c r="V37" s="72"/>
      <c r="AI37" s="68"/>
      <c r="AJ37" s="83"/>
    </row>
    <row r="38" spans="1:36">
      <c r="A38" s="68"/>
      <c r="B38" s="68"/>
      <c r="C38" s="68"/>
      <c r="D38" s="68"/>
      <c r="E38" s="68"/>
      <c r="F38" s="68"/>
      <c r="G38" s="68"/>
      <c r="H38" s="68"/>
      <c r="I38" s="222"/>
      <c r="J38" s="68"/>
      <c r="K38" s="68"/>
      <c r="L38" s="68"/>
      <c r="M38" s="72"/>
      <c r="N38" s="72"/>
      <c r="O38" s="72"/>
      <c r="P38" s="72"/>
      <c r="Q38" s="72"/>
      <c r="R38" s="72"/>
      <c r="S38" s="72"/>
      <c r="T38" s="72"/>
      <c r="U38" s="72"/>
      <c r="V38" s="72"/>
      <c r="W38" s="173"/>
      <c r="X38" s="173"/>
      <c r="Y38" s="173"/>
      <c r="Z38" s="173"/>
      <c r="AA38" s="173"/>
      <c r="AB38" s="173"/>
      <c r="AC38" s="173"/>
      <c r="AD38" s="173"/>
      <c r="AE38" s="173"/>
      <c r="AF38" s="173"/>
      <c r="AG38" s="173"/>
      <c r="AH38" s="173"/>
      <c r="AI38" s="68"/>
    </row>
    <row r="39" spans="1:36">
      <c r="I39" s="72"/>
      <c r="J39" s="72"/>
      <c r="K39" s="72"/>
      <c r="L39" s="72"/>
      <c r="M39" s="72"/>
      <c r="N39" s="72"/>
      <c r="O39" s="72"/>
      <c r="P39" s="72"/>
      <c r="Q39" s="72"/>
      <c r="R39" s="72"/>
      <c r="S39" s="72"/>
      <c r="T39" s="72"/>
      <c r="U39" s="72"/>
      <c r="V39" s="72"/>
      <c r="W39" s="83"/>
      <c r="X39" s="72"/>
      <c r="Y39" s="72"/>
      <c r="Z39" s="72"/>
      <c r="AA39" s="72"/>
      <c r="AH39" s="83"/>
    </row>
    <row r="40" spans="1:36">
      <c r="I40" s="72"/>
      <c r="J40" s="72"/>
      <c r="K40" s="72"/>
      <c r="L40" s="72"/>
      <c r="M40" s="72"/>
      <c r="N40" s="72"/>
      <c r="O40" s="72"/>
      <c r="P40" s="72"/>
      <c r="Q40" s="72"/>
      <c r="R40" s="72"/>
      <c r="S40" s="72"/>
      <c r="T40" s="72"/>
      <c r="U40" s="72"/>
      <c r="V40" s="72"/>
      <c r="X40" s="72"/>
      <c r="Y40" s="72"/>
      <c r="Z40" s="72"/>
      <c r="AA40" s="72"/>
    </row>
    <row r="41" spans="1:36">
      <c r="I41" s="72"/>
      <c r="J41" s="72"/>
      <c r="K41" s="72"/>
      <c r="L41" s="72"/>
      <c r="M41" s="72"/>
      <c r="N41" s="72"/>
      <c r="O41" s="72"/>
      <c r="P41" s="72"/>
      <c r="Q41" s="72"/>
      <c r="R41" s="72"/>
      <c r="S41" s="72"/>
      <c r="T41" s="72"/>
      <c r="U41" s="72"/>
      <c r="V41" s="72"/>
      <c r="W41" s="72"/>
      <c r="X41" s="72"/>
      <c r="Y41" s="72"/>
      <c r="Z41" s="72"/>
      <c r="AA41" s="72"/>
    </row>
    <row r="42" spans="1:36">
      <c r="J42" s="72"/>
      <c r="K42" s="72"/>
      <c r="L42" s="72"/>
      <c r="M42" s="72"/>
      <c r="N42" s="72"/>
      <c r="O42" s="72"/>
      <c r="P42" s="72"/>
      <c r="Q42" s="72"/>
      <c r="R42" s="72"/>
      <c r="S42" s="72"/>
      <c r="T42" s="72"/>
      <c r="U42" s="72"/>
      <c r="V42" s="72"/>
      <c r="W42" s="72"/>
      <c r="X42" s="72"/>
      <c r="Y42" s="72"/>
      <c r="Z42" s="72"/>
      <c r="AA42" s="72"/>
    </row>
    <row r="43" spans="1:36">
      <c r="J43" s="72"/>
      <c r="K43" s="72"/>
      <c r="L43" s="72"/>
      <c r="M43" s="72"/>
      <c r="N43" s="72"/>
      <c r="O43" s="72"/>
      <c r="P43" s="72"/>
      <c r="Q43" s="72"/>
      <c r="R43" s="72"/>
      <c r="S43" s="72"/>
      <c r="T43" s="72"/>
      <c r="U43" s="72"/>
      <c r="V43" s="72"/>
      <c r="W43" s="72"/>
      <c r="X43" s="72"/>
      <c r="Y43" s="72"/>
      <c r="Z43" s="72"/>
      <c r="AA43" s="72"/>
    </row>
    <row r="44" spans="1:36">
      <c r="J44" s="72"/>
      <c r="K44" s="72"/>
      <c r="L44" s="72"/>
      <c r="M44" s="72"/>
      <c r="N44" s="72"/>
      <c r="O44" s="72"/>
      <c r="P44" s="72"/>
      <c r="Q44" s="72"/>
      <c r="R44" s="72"/>
      <c r="S44" s="72"/>
      <c r="T44" s="72"/>
      <c r="U44" s="72"/>
      <c r="V44" s="72"/>
      <c r="X44" s="72"/>
      <c r="Y44" s="72"/>
      <c r="Z44" s="72"/>
      <c r="AA44" s="72"/>
    </row>
    <row r="45" spans="1:36">
      <c r="J45" s="72"/>
      <c r="K45" s="72"/>
      <c r="L45" s="72"/>
      <c r="M45" s="72"/>
      <c r="N45" s="72"/>
      <c r="O45" s="72"/>
      <c r="P45" s="72"/>
      <c r="Q45" s="72"/>
      <c r="R45" s="72"/>
      <c r="S45" s="72"/>
      <c r="T45" s="72"/>
      <c r="U45" s="72"/>
      <c r="V45" s="72"/>
      <c r="W45" s="72"/>
      <c r="X45" s="72"/>
      <c r="Y45" s="72"/>
      <c r="Z45" s="72"/>
      <c r="AA45" s="72"/>
      <c r="AB45" s="72"/>
    </row>
    <row r="46" spans="1:36">
      <c r="J46" s="72"/>
      <c r="K46" s="72"/>
      <c r="L46" s="72"/>
      <c r="M46" s="72"/>
      <c r="N46" s="72"/>
      <c r="O46" s="72"/>
      <c r="P46" s="72"/>
      <c r="Q46" s="72"/>
      <c r="R46" s="72"/>
      <c r="S46" s="72"/>
      <c r="T46" s="72"/>
      <c r="U46" s="72"/>
      <c r="V46" s="72"/>
      <c r="W46" s="72"/>
    </row>
    <row r="47" spans="1:36">
      <c r="J47" s="72"/>
      <c r="K47" s="72"/>
      <c r="L47" s="72"/>
      <c r="M47" s="72"/>
      <c r="N47" s="72"/>
      <c r="O47" s="72"/>
      <c r="P47" s="72"/>
      <c r="Q47" s="72"/>
      <c r="R47" s="72"/>
      <c r="S47" s="72"/>
      <c r="T47" s="72"/>
      <c r="U47" s="72"/>
      <c r="V47" s="72"/>
      <c r="W47" s="72"/>
    </row>
    <row r="48" spans="1:36">
      <c r="J48" s="72"/>
      <c r="K48" s="72"/>
      <c r="L48" s="72"/>
      <c r="M48" s="72"/>
      <c r="N48" s="72"/>
      <c r="O48" s="72"/>
      <c r="P48" s="72"/>
      <c r="Q48" s="72"/>
      <c r="W48" s="72"/>
    </row>
    <row r="49" spans="10:23">
      <c r="J49" s="72"/>
      <c r="K49" s="72"/>
      <c r="L49" s="72"/>
      <c r="M49" s="72"/>
      <c r="N49" s="72"/>
      <c r="O49" s="72"/>
      <c r="P49" s="72"/>
      <c r="Q49" s="72"/>
    </row>
    <row r="50" spans="10:23">
      <c r="J50" s="72"/>
      <c r="K50" s="72"/>
      <c r="L50" s="72"/>
      <c r="M50" s="72"/>
      <c r="N50" s="72"/>
      <c r="O50" s="72"/>
      <c r="P50" s="72"/>
      <c r="Q50" s="72"/>
      <c r="W50" s="72"/>
    </row>
    <row r="51" spans="10:23">
      <c r="J51" s="72"/>
      <c r="K51" s="72"/>
      <c r="L51" s="72"/>
      <c r="M51" s="72"/>
      <c r="N51" s="72"/>
      <c r="O51" s="72"/>
      <c r="P51" s="72"/>
      <c r="Q51" s="72"/>
      <c r="W51" s="72"/>
    </row>
    <row r="52" spans="10:23">
      <c r="J52" s="72"/>
      <c r="K52" s="72"/>
      <c r="L52" s="72"/>
    </row>
    <row r="53" spans="10:23">
      <c r="J53" s="72"/>
      <c r="K53" s="72"/>
      <c r="L53" s="72"/>
    </row>
    <row r="54" spans="10:23">
      <c r="J54" s="72"/>
      <c r="K54" s="72"/>
      <c r="L54" s="72"/>
    </row>
  </sheetData>
  <mergeCells count="21">
    <mergeCell ref="N4:P4"/>
    <mergeCell ref="B2:J2"/>
    <mergeCell ref="B4:D4"/>
    <mergeCell ref="E4:G4"/>
    <mergeCell ref="H4:J4"/>
    <mergeCell ref="K4:M4"/>
    <mergeCell ref="B5:D5"/>
    <mergeCell ref="E5:G5"/>
    <mergeCell ref="H5:J5"/>
    <mergeCell ref="K5:M5"/>
    <mergeCell ref="N5:P5"/>
    <mergeCell ref="S4:U4"/>
    <mergeCell ref="V4:Y4"/>
    <mergeCell ref="Z4:AB4"/>
    <mergeCell ref="AC4:AE4"/>
    <mergeCell ref="AF4:AH4"/>
    <mergeCell ref="S5:U5"/>
    <mergeCell ref="V5:Y5"/>
    <mergeCell ref="Z5:AB5"/>
    <mergeCell ref="AC5:AE5"/>
    <mergeCell ref="AF5:AH5"/>
  </mergeCells>
  <phoneticPr fontId="1"/>
  <conditionalFormatting sqref="M28">
    <cfRule type="duplicateValues" dxfId="8" priority="1"/>
  </conditionalFormatting>
  <pageMargins left="0.70866141732283472" right="0.70866141732283472" top="1.1417322834645669" bottom="0.74803149606299213" header="0.51181102362204722" footer="0.31496062992125984"/>
  <pageSetup paperSize="9" scale="53" orientation="landscape" r:id="rId1"/>
  <headerFooter>
    <oddHeader>&amp;R2022年度　情報化評議会(CI-NET)　標準委員会　第3回　資料5
2022年12月02日</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8">
    <tabColor rgb="FFFFC000"/>
    <pageSetUpPr fitToPage="1"/>
  </sheetPr>
  <dimension ref="A1:X38"/>
  <sheetViews>
    <sheetView view="pageBreakPreview" topLeftCell="B12" zoomScale="85" zoomScaleNormal="100" zoomScaleSheetLayoutView="85" workbookViewId="0">
      <selection activeCell="D12" sqref="D12:D37"/>
    </sheetView>
  </sheetViews>
  <sheetFormatPr defaultColWidth="9" defaultRowHeight="23.25" customHeight="1"/>
  <cols>
    <col min="1" max="1" width="7.625" style="276" hidden="1" customWidth="1"/>
    <col min="2" max="2" width="10.625" style="276" customWidth="1"/>
    <col min="3" max="3" width="5.625" style="427" customWidth="1"/>
    <col min="4" max="4" width="14.625" style="435" customWidth="1"/>
    <col min="5" max="5" width="32.25" style="276" customWidth="1"/>
    <col min="6" max="6" width="33" style="276" customWidth="1"/>
    <col min="7" max="7" width="18.125" style="1057" customWidth="1"/>
    <col min="8" max="8" width="10.625" style="276" bestFit="1" customWidth="1"/>
    <col min="9" max="9" width="12.125" style="1052" customWidth="1"/>
    <col min="10" max="10" width="14.375" style="1052" customWidth="1"/>
    <col min="11" max="11" width="10.125" style="1057" customWidth="1"/>
    <col min="12" max="12" width="20.25" style="276" customWidth="1"/>
    <col min="13" max="13" width="10.625" style="276" bestFit="1" customWidth="1"/>
    <col min="14" max="14" width="16" style="427" bestFit="1" customWidth="1"/>
    <col min="15" max="15" width="16" style="1059" bestFit="1" customWidth="1"/>
    <col min="16" max="16" width="10.125" style="473" customWidth="1"/>
    <col min="17" max="17" width="8.625" style="1063" customWidth="1"/>
    <col min="18" max="18" width="9.5" style="276" customWidth="1"/>
    <col min="19" max="22" width="9" style="276"/>
    <col min="23" max="23" width="26.375" style="276" customWidth="1"/>
    <col min="24" max="25" width="15.375" style="276" customWidth="1"/>
    <col min="26" max="16384" width="9" style="276"/>
  </cols>
  <sheetData>
    <row r="1" spans="1:24" ht="4.5" customHeight="1">
      <c r="A1" s="424"/>
      <c r="B1" s="424"/>
      <c r="C1" s="424"/>
      <c r="D1" s="424"/>
      <c r="E1" s="424"/>
      <c r="F1" s="424"/>
      <c r="G1" s="1049"/>
      <c r="H1" s="424"/>
      <c r="I1" s="424"/>
      <c r="J1" s="424"/>
      <c r="K1" s="1049"/>
      <c r="L1" s="424"/>
      <c r="M1" s="424"/>
      <c r="N1" s="424"/>
      <c r="O1" s="1050"/>
      <c r="P1" s="1051"/>
      <c r="Q1" s="424"/>
      <c r="R1" s="424"/>
    </row>
    <row r="2" spans="1:24" ht="5.0999999999999996" customHeight="1">
      <c r="A2" s="424"/>
      <c r="B2" s="424"/>
      <c r="C2" s="424"/>
      <c r="D2" s="424"/>
      <c r="E2" s="424"/>
      <c r="F2" s="424"/>
      <c r="G2" s="1049"/>
      <c r="H2" s="424"/>
      <c r="I2" s="424"/>
      <c r="J2" s="424"/>
      <c r="K2" s="1049"/>
      <c r="L2" s="424"/>
      <c r="M2" s="424"/>
      <c r="N2" s="424"/>
      <c r="O2" s="1050"/>
      <c r="P2" s="1051"/>
      <c r="Q2" s="424"/>
      <c r="R2" s="424"/>
    </row>
    <row r="3" spans="1:24" s="425" customFormat="1" ht="23.25" customHeight="1" thickBot="1">
      <c r="A3" s="424"/>
      <c r="B3" s="424"/>
      <c r="C3" s="424"/>
      <c r="D3" s="424"/>
      <c r="E3" s="424"/>
      <c r="F3" s="424"/>
      <c r="G3" s="1049"/>
      <c r="H3" s="424"/>
      <c r="I3" s="424"/>
      <c r="J3" s="424"/>
      <c r="K3" s="1049"/>
      <c r="L3" s="424"/>
      <c r="M3" s="424"/>
      <c r="N3" s="424"/>
      <c r="O3" s="1050"/>
      <c r="P3" s="1051"/>
      <c r="Q3" s="424"/>
      <c r="R3" s="424"/>
    </row>
    <row r="4" spans="1:24" ht="23.25" customHeight="1" thickBot="1">
      <c r="A4" s="424"/>
      <c r="B4" s="424"/>
      <c r="C4" s="1647" t="s">
        <v>886</v>
      </c>
      <c r="D4" s="1648"/>
      <c r="E4" s="1648"/>
      <c r="F4" s="1648"/>
      <c r="G4" s="1649"/>
      <c r="H4" s="1049"/>
      <c r="I4" s="424"/>
      <c r="J4" s="424"/>
      <c r="K4" s="1049"/>
      <c r="L4" s="424"/>
      <c r="M4" s="424"/>
      <c r="N4" s="424"/>
      <c r="O4" s="424"/>
      <c r="P4" s="1051"/>
      <c r="Q4" s="424"/>
      <c r="R4" s="424"/>
    </row>
    <row r="5" spans="1:24" ht="23.25" customHeight="1">
      <c r="A5" s="424"/>
      <c r="B5" s="424"/>
      <c r="C5" s="276"/>
      <c r="D5" s="427"/>
      <c r="E5" s="428"/>
      <c r="F5" s="426"/>
      <c r="G5" s="426"/>
      <c r="H5" s="426"/>
      <c r="I5" s="426"/>
      <c r="K5" s="276"/>
      <c r="L5" s="429"/>
      <c r="M5" s="1052"/>
      <c r="N5" s="1052"/>
      <c r="O5" s="426"/>
      <c r="Q5" s="429"/>
      <c r="R5" s="1052"/>
    </row>
    <row r="6" spans="1:24" ht="23.25" customHeight="1">
      <c r="A6" s="424"/>
      <c r="B6" s="424"/>
      <c r="C6" s="825" t="s">
        <v>527</v>
      </c>
      <c r="D6" s="1053"/>
      <c r="E6" s="929"/>
      <c r="F6" s="641" t="s">
        <v>224</v>
      </c>
      <c r="G6" s="930" t="s">
        <v>863</v>
      </c>
      <c r="H6" s="268" t="s">
        <v>225</v>
      </c>
      <c r="I6" s="641" t="s">
        <v>405</v>
      </c>
      <c r="J6" s="1054"/>
      <c r="K6" s="1234"/>
      <c r="L6" s="930"/>
      <c r="M6" s="1055" t="s">
        <v>81</v>
      </c>
      <c r="N6" s="1055"/>
      <c r="O6" s="268">
        <v>99999999</v>
      </c>
      <c r="Q6" s="429"/>
      <c r="R6" s="1052"/>
    </row>
    <row r="7" spans="1:24" ht="23.25" customHeight="1">
      <c r="B7" s="426"/>
      <c r="C7" s="825" t="s">
        <v>756</v>
      </c>
      <c r="D7" s="1053"/>
      <c r="E7" s="929"/>
      <c r="F7" s="641"/>
      <c r="G7" s="930"/>
      <c r="H7" s="1055" t="s">
        <v>801</v>
      </c>
      <c r="I7" s="268" t="s">
        <v>795</v>
      </c>
      <c r="J7" s="1054"/>
      <c r="K7" s="1234"/>
      <c r="L7" s="930"/>
      <c r="M7" s="933" t="s">
        <v>860</v>
      </c>
      <c r="N7" s="933"/>
      <c r="O7" s="934">
        <v>44540</v>
      </c>
      <c r="Q7" s="1056"/>
      <c r="R7" s="1052"/>
    </row>
    <row r="8" spans="1:24" ht="23.25" customHeight="1">
      <c r="C8" s="431"/>
      <c r="K8" s="1050"/>
      <c r="N8" s="1058"/>
      <c r="P8" s="1051"/>
      <c r="Q8" s="433"/>
      <c r="R8" s="433"/>
    </row>
    <row r="9" spans="1:24" ht="33" customHeight="1">
      <c r="E9" s="279"/>
      <c r="F9" s="279"/>
      <c r="G9" s="472" t="s">
        <v>828</v>
      </c>
      <c r="H9" s="279"/>
      <c r="I9" s="1060"/>
      <c r="K9" s="1063"/>
      <c r="L9" s="427"/>
      <c r="M9" s="427"/>
      <c r="N9" s="1059"/>
      <c r="O9" s="1061"/>
      <c r="P9" s="1062"/>
      <c r="Q9" s="276"/>
    </row>
    <row r="10" spans="1:24" ht="23.25" customHeight="1">
      <c r="C10" s="571" t="s">
        <v>345</v>
      </c>
      <c r="D10" s="280" t="s">
        <v>709</v>
      </c>
      <c r="E10" s="1423" t="s">
        <v>234</v>
      </c>
      <c r="F10" s="1423" t="s">
        <v>419</v>
      </c>
      <c r="G10" s="1684" t="s">
        <v>420</v>
      </c>
      <c r="H10" s="1423" t="s">
        <v>421</v>
      </c>
      <c r="I10" s="1641" t="s">
        <v>422</v>
      </c>
      <c r="J10" s="1686" t="s">
        <v>423</v>
      </c>
      <c r="K10" s="1688" t="s">
        <v>1009</v>
      </c>
      <c r="L10" s="1654" t="s">
        <v>425</v>
      </c>
      <c r="M10" s="570" t="s">
        <v>417</v>
      </c>
      <c r="N10" s="1064" t="s">
        <v>426</v>
      </c>
      <c r="O10" s="1065" t="s">
        <v>759</v>
      </c>
      <c r="P10" s="1684" t="s">
        <v>502</v>
      </c>
      <c r="Q10" s="276"/>
      <c r="R10" s="448"/>
    </row>
    <row r="11" spans="1:24" ht="23.25" customHeight="1">
      <c r="C11" s="572"/>
      <c r="D11" s="280" t="s">
        <v>710</v>
      </c>
      <c r="E11" s="1424"/>
      <c r="F11" s="1424"/>
      <c r="G11" s="1685"/>
      <c r="H11" s="1424"/>
      <c r="I11" s="1643"/>
      <c r="J11" s="1687"/>
      <c r="K11" s="1689"/>
      <c r="L11" s="1424"/>
      <c r="M11" s="563" t="s">
        <v>429</v>
      </c>
      <c r="N11" s="1064" t="s">
        <v>431</v>
      </c>
      <c r="O11" s="1065" t="s">
        <v>750</v>
      </c>
      <c r="P11" s="1685"/>
      <c r="Q11" s="276"/>
      <c r="R11" s="448"/>
    </row>
    <row r="12" spans="1:24" ht="23.25" customHeight="1">
      <c r="A12" s="276">
        <f>ROW()/2-3</f>
        <v>3</v>
      </c>
      <c r="C12" s="571">
        <v>1</v>
      </c>
      <c r="D12" s="1236"/>
      <c r="E12" s="289" t="s">
        <v>711</v>
      </c>
      <c r="F12" s="289" t="s">
        <v>712</v>
      </c>
      <c r="G12" s="1066"/>
      <c r="H12" s="289"/>
      <c r="I12" s="458"/>
      <c r="J12" s="1067" t="s">
        <v>39</v>
      </c>
      <c r="K12" s="287" t="s">
        <v>436</v>
      </c>
      <c r="L12" s="287" t="s">
        <v>713</v>
      </c>
      <c r="M12" s="440"/>
      <c r="N12" s="1068">
        <v>44348</v>
      </c>
      <c r="O12" s="1069" t="s">
        <v>746</v>
      </c>
      <c r="P12" s="286" t="s">
        <v>714</v>
      </c>
      <c r="Q12" s="276" t="str">
        <f ca="1">IF(ISBLANK(INDIRECT($A$1&amp;"!B"&amp;($A12+$A$2))),"",IFERROR(TEXT(INDIRECT($A$1&amp;"!"&amp;R$1&amp;($A12+$A$2)),"@"),""))</f>
        <v/>
      </c>
      <c r="R12" s="448"/>
      <c r="W12" s="448"/>
      <c r="X12" s="448"/>
    </row>
    <row r="13" spans="1:24" ht="23.25" customHeight="1">
      <c r="A13" s="276">
        <f>A12</f>
        <v>3</v>
      </c>
      <c r="C13" s="297"/>
      <c r="D13" s="300"/>
      <c r="E13" s="303"/>
      <c r="F13" s="303"/>
      <c r="G13" s="606">
        <v>21000</v>
      </c>
      <c r="H13" s="449" t="s">
        <v>978</v>
      </c>
      <c r="I13" s="525">
        <v>5</v>
      </c>
      <c r="J13" s="605">
        <f>G13*I13</f>
        <v>105000</v>
      </c>
      <c r="K13" s="455">
        <v>0.1</v>
      </c>
      <c r="L13" s="300" t="s">
        <v>713</v>
      </c>
      <c r="M13" s="300" t="s">
        <v>514</v>
      </c>
      <c r="N13" s="1070">
        <v>44377</v>
      </c>
      <c r="O13" s="1071">
        <v>700</v>
      </c>
      <c r="P13" s="1038" t="s">
        <v>715</v>
      </c>
      <c r="Q13" s="276" t="str">
        <f ca="1">IF(ISBLANK(INDIRECT($A$1&amp;"!B"&amp;($A13+$A$2))),"",IFERROR(TEXT(INDIRECT($A$1&amp;"!"&amp;R$2&amp;($A13+$A$2)),"@"),""))</f>
        <v/>
      </c>
      <c r="R13" s="448"/>
      <c r="W13" s="456"/>
      <c r="X13" s="456"/>
    </row>
    <row r="14" spans="1:24" ht="23.25" customHeight="1">
      <c r="C14" s="571">
        <v>2</v>
      </c>
      <c r="D14" s="1236">
        <v>44723</v>
      </c>
      <c r="E14" s="289" t="s">
        <v>711</v>
      </c>
      <c r="F14" s="289" t="s">
        <v>712</v>
      </c>
      <c r="G14" s="1066"/>
      <c r="H14" s="457"/>
      <c r="I14" s="458"/>
      <c r="J14" s="1067"/>
      <c r="K14" s="287" t="s">
        <v>436</v>
      </c>
      <c r="L14" s="294" t="s">
        <v>713</v>
      </c>
      <c r="M14" s="440"/>
      <c r="N14" s="1068">
        <v>44358</v>
      </c>
      <c r="O14" s="1069" t="s">
        <v>747</v>
      </c>
      <c r="P14" s="286" t="s">
        <v>714</v>
      </c>
      <c r="Q14" s="276"/>
      <c r="R14" s="448"/>
      <c r="W14" s="456"/>
      <c r="X14" s="456"/>
    </row>
    <row r="15" spans="1:24" ht="23.25" customHeight="1">
      <c r="C15" s="297"/>
      <c r="D15" s="300" t="s">
        <v>1217</v>
      </c>
      <c r="E15" s="303"/>
      <c r="F15" s="303"/>
      <c r="G15" s="606">
        <v>200</v>
      </c>
      <c r="H15" s="449" t="s">
        <v>978</v>
      </c>
      <c r="I15" s="525">
        <v>5</v>
      </c>
      <c r="J15" s="605">
        <f>G15*I15</f>
        <v>1000</v>
      </c>
      <c r="K15" s="455">
        <v>0.1</v>
      </c>
      <c r="L15" s="294" t="s">
        <v>713</v>
      </c>
      <c r="M15" s="300" t="s">
        <v>509</v>
      </c>
      <c r="N15" s="1070">
        <v>44377</v>
      </c>
      <c r="O15" s="1071" t="s">
        <v>748</v>
      </c>
      <c r="P15" s="1038" t="s">
        <v>715</v>
      </c>
      <c r="Q15" s="276"/>
      <c r="R15" s="448"/>
      <c r="W15" s="456"/>
      <c r="X15" s="456"/>
    </row>
    <row r="16" spans="1:24" ht="23.25" customHeight="1">
      <c r="C16" s="571">
        <v>3</v>
      </c>
      <c r="D16" s="1236">
        <v>44732</v>
      </c>
      <c r="E16" s="289" t="s">
        <v>711</v>
      </c>
      <c r="F16" s="289" t="s">
        <v>712</v>
      </c>
      <c r="G16" s="1066"/>
      <c r="H16" s="457"/>
      <c r="I16" s="458"/>
      <c r="J16" s="1067"/>
      <c r="K16" s="287" t="s">
        <v>436</v>
      </c>
      <c r="L16" s="294" t="s">
        <v>713</v>
      </c>
      <c r="M16" s="440"/>
      <c r="N16" s="1068">
        <v>44368</v>
      </c>
      <c r="O16" s="1069" t="s">
        <v>748</v>
      </c>
      <c r="P16" s="286" t="s">
        <v>714</v>
      </c>
      <c r="Q16" s="276"/>
      <c r="R16" s="448"/>
      <c r="W16" s="456"/>
      <c r="X16" s="456"/>
    </row>
    <row r="17" spans="1:24" ht="23.25" customHeight="1">
      <c r="C17" s="297"/>
      <c r="D17" s="300" t="s">
        <v>1218</v>
      </c>
      <c r="E17" s="303"/>
      <c r="F17" s="303"/>
      <c r="G17" s="606">
        <v>-500</v>
      </c>
      <c r="H17" s="449" t="s">
        <v>978</v>
      </c>
      <c r="I17" s="525">
        <v>5</v>
      </c>
      <c r="J17" s="605">
        <f>G17*I17</f>
        <v>-2500</v>
      </c>
      <c r="K17" s="455">
        <v>0.1</v>
      </c>
      <c r="L17" s="294" t="s">
        <v>713</v>
      </c>
      <c r="M17" s="300" t="s">
        <v>510</v>
      </c>
      <c r="N17" s="1070">
        <v>44377</v>
      </c>
      <c r="O17" s="1071" t="s">
        <v>749</v>
      </c>
      <c r="P17" s="1038" t="s">
        <v>715</v>
      </c>
      <c r="Q17" s="276"/>
      <c r="R17" s="448"/>
      <c r="W17" s="456"/>
      <c r="X17" s="456"/>
    </row>
    <row r="18" spans="1:24" ht="23.25" customHeight="1">
      <c r="A18" s="276">
        <f>ROW()/2-3</f>
        <v>6</v>
      </c>
      <c r="C18" s="571">
        <v>4</v>
      </c>
      <c r="D18" s="1236"/>
      <c r="E18" s="289" t="s">
        <v>711</v>
      </c>
      <c r="F18" s="289" t="s">
        <v>712</v>
      </c>
      <c r="G18" s="1066"/>
      <c r="H18" s="457"/>
      <c r="I18" s="458"/>
      <c r="J18" s="1067" t="s">
        <v>39</v>
      </c>
      <c r="K18" s="287" t="s">
        <v>436</v>
      </c>
      <c r="L18" s="294" t="s">
        <v>713</v>
      </c>
      <c r="M18" s="440"/>
      <c r="N18" s="1068"/>
      <c r="O18" s="1069"/>
      <c r="P18" s="1235"/>
      <c r="Q18" s="276"/>
      <c r="R18" s="448"/>
      <c r="W18" s="456"/>
      <c r="X18" s="456"/>
    </row>
    <row r="19" spans="1:24" ht="23.25" customHeight="1">
      <c r="A19" s="276">
        <f>A18</f>
        <v>6</v>
      </c>
      <c r="C19" s="297"/>
      <c r="D19" s="300"/>
      <c r="E19" s="303"/>
      <c r="F19" s="303"/>
      <c r="G19" s="606">
        <v>20700</v>
      </c>
      <c r="H19" s="449" t="s">
        <v>978</v>
      </c>
      <c r="I19" s="525">
        <v>5</v>
      </c>
      <c r="J19" s="605">
        <f>G19*I19</f>
        <v>103500</v>
      </c>
      <c r="K19" s="455">
        <v>0.1</v>
      </c>
      <c r="L19" s="294" t="s">
        <v>713</v>
      </c>
      <c r="M19" s="300" t="s">
        <v>466</v>
      </c>
      <c r="N19" s="1070"/>
      <c r="O19" s="1071" t="s">
        <v>751</v>
      </c>
      <c r="P19" s="1071" t="s">
        <v>805</v>
      </c>
      <c r="Q19" s="276"/>
      <c r="R19" s="448"/>
      <c r="W19" s="456"/>
      <c r="X19" s="456"/>
    </row>
    <row r="20" spans="1:24" ht="23.25" customHeight="1">
      <c r="A20" s="276">
        <f>ROW()/2-3</f>
        <v>7</v>
      </c>
      <c r="C20" s="571">
        <v>5</v>
      </c>
      <c r="D20" s="1236"/>
      <c r="E20" s="289" t="s">
        <v>716</v>
      </c>
      <c r="F20" s="289" t="s">
        <v>717</v>
      </c>
      <c r="G20" s="1066"/>
      <c r="H20" s="289"/>
      <c r="I20" s="458"/>
      <c r="J20" s="1067" t="s">
        <v>39</v>
      </c>
      <c r="K20" s="287" t="s">
        <v>436</v>
      </c>
      <c r="L20" s="294" t="s">
        <v>713</v>
      </c>
      <c r="M20" s="440"/>
      <c r="N20" s="1068">
        <v>44348</v>
      </c>
      <c r="O20" s="1069">
        <v>30</v>
      </c>
      <c r="P20" s="286" t="s">
        <v>714</v>
      </c>
      <c r="Q20" s="276" t="str">
        <f ca="1">IF(ISBLANK(INDIRECT($A$1&amp;"!B"&amp;($A20+$A$2))),"",IFERROR(TEXT(INDIRECT($A$1&amp;"!"&amp;R$1&amp;($A20+$A$2)),"@"),""))</f>
        <v/>
      </c>
      <c r="R20" s="448"/>
      <c r="W20" s="448"/>
      <c r="X20" s="448"/>
    </row>
    <row r="21" spans="1:24" ht="23.25" customHeight="1">
      <c r="A21" s="276">
        <f>A20</f>
        <v>7</v>
      </c>
      <c r="C21" s="297"/>
      <c r="D21" s="300"/>
      <c r="E21" s="303"/>
      <c r="F21" s="303"/>
      <c r="G21" s="606">
        <v>15000</v>
      </c>
      <c r="H21" s="449" t="s">
        <v>978</v>
      </c>
      <c r="I21" s="525">
        <v>5</v>
      </c>
      <c r="J21" s="605">
        <f>G21*I21</f>
        <v>75000</v>
      </c>
      <c r="K21" s="455">
        <v>0.1</v>
      </c>
      <c r="L21" s="294" t="s">
        <v>713</v>
      </c>
      <c r="M21" s="300" t="s">
        <v>514</v>
      </c>
      <c r="N21" s="1070">
        <v>44377</v>
      </c>
      <c r="O21" s="1071">
        <v>500</v>
      </c>
      <c r="P21" s="1038" t="s">
        <v>715</v>
      </c>
      <c r="Q21" s="276" t="str">
        <f ca="1">IF(ISBLANK(INDIRECT($A$1&amp;"!B"&amp;($A21+$A$2))),"",IFERROR(TEXT(INDIRECT($A$1&amp;"!"&amp;R$2&amp;($A21+$A$2)),"@"),""))</f>
        <v/>
      </c>
      <c r="R21" s="448"/>
      <c r="W21" s="456"/>
      <c r="X21" s="456"/>
    </row>
    <row r="22" spans="1:24" ht="23.25" customHeight="1">
      <c r="A22" s="276">
        <f>ROW()/2-3</f>
        <v>8</v>
      </c>
      <c r="C22" s="571">
        <v>6</v>
      </c>
      <c r="D22" s="1236"/>
      <c r="E22" s="289" t="s">
        <v>716</v>
      </c>
      <c r="F22" s="289" t="s">
        <v>717</v>
      </c>
      <c r="G22" s="1066"/>
      <c r="H22" s="457"/>
      <c r="I22" s="458"/>
      <c r="J22" s="1067"/>
      <c r="K22" s="287" t="s">
        <v>436</v>
      </c>
      <c r="L22" s="294" t="s">
        <v>713</v>
      </c>
      <c r="M22" s="440"/>
      <c r="N22" s="1068"/>
      <c r="O22" s="1069"/>
      <c r="P22" s="1235"/>
      <c r="Q22" s="276"/>
      <c r="R22" s="448"/>
      <c r="W22" s="456"/>
      <c r="X22" s="456"/>
    </row>
    <row r="23" spans="1:24" ht="23.25" customHeight="1">
      <c r="A23" s="276">
        <f>A22</f>
        <v>8</v>
      </c>
      <c r="C23" s="297"/>
      <c r="D23" s="300"/>
      <c r="E23" s="303"/>
      <c r="F23" s="303"/>
      <c r="G23" s="606">
        <v>15000</v>
      </c>
      <c r="H23" s="449" t="s">
        <v>978</v>
      </c>
      <c r="I23" s="525">
        <v>5</v>
      </c>
      <c r="J23" s="605">
        <f>G23*I23</f>
        <v>75000</v>
      </c>
      <c r="K23" s="455">
        <v>0.1</v>
      </c>
      <c r="L23" s="294" t="s">
        <v>713</v>
      </c>
      <c r="M23" s="300" t="s">
        <v>466</v>
      </c>
      <c r="N23" s="1070"/>
      <c r="O23" s="1071">
        <v>500</v>
      </c>
      <c r="P23" s="1071" t="s">
        <v>805</v>
      </c>
      <c r="Q23" s="276"/>
      <c r="R23" s="448"/>
      <c r="W23" s="456"/>
      <c r="X23" s="456"/>
    </row>
    <row r="24" spans="1:24" ht="23.25" customHeight="1">
      <c r="A24" s="276">
        <f>ROW()/2-3</f>
        <v>9</v>
      </c>
      <c r="C24" s="571">
        <v>7</v>
      </c>
      <c r="D24" s="1236">
        <v>44732</v>
      </c>
      <c r="E24" s="289" t="s">
        <v>511</v>
      </c>
      <c r="F24" s="289"/>
      <c r="G24" s="1066"/>
      <c r="H24" s="289"/>
      <c r="I24" s="458"/>
      <c r="J24" s="1067" t="s">
        <v>39</v>
      </c>
      <c r="K24" s="287" t="s">
        <v>436</v>
      </c>
      <c r="L24" s="294" t="s">
        <v>713</v>
      </c>
      <c r="M24" s="440"/>
      <c r="N24" s="1068">
        <v>44367</v>
      </c>
      <c r="O24" s="1069">
        <v>11</v>
      </c>
      <c r="P24" s="286" t="s">
        <v>714</v>
      </c>
      <c r="Q24" s="276" t="str">
        <f ca="1">IF(ISBLANK(INDIRECT($A$1&amp;"!B"&amp;($A24+$A$2))),"",IFERROR(TEXT(INDIRECT($A$1&amp;"!"&amp;R$1&amp;($A24+$A$2)),"@"),""))</f>
        <v/>
      </c>
      <c r="R24" s="448"/>
      <c r="W24" s="448"/>
      <c r="X24" s="448"/>
    </row>
    <row r="25" spans="1:24" ht="23.25" customHeight="1">
      <c r="A25" s="276">
        <f>A24</f>
        <v>9</v>
      </c>
      <c r="C25" s="297"/>
      <c r="D25" s="300" t="s">
        <v>1219</v>
      </c>
      <c r="E25" s="303"/>
      <c r="F25" s="303"/>
      <c r="G25" s="606">
        <v>220</v>
      </c>
      <c r="H25" s="449" t="s">
        <v>978</v>
      </c>
      <c r="I25" s="525">
        <v>5</v>
      </c>
      <c r="J25" s="605">
        <f>G25*I25</f>
        <v>1100</v>
      </c>
      <c r="K25" s="455">
        <v>0.1</v>
      </c>
      <c r="L25" s="294" t="s">
        <v>713</v>
      </c>
      <c r="M25" s="300" t="s">
        <v>509</v>
      </c>
      <c r="N25" s="1070">
        <v>44377</v>
      </c>
      <c r="O25" s="1071">
        <v>20</v>
      </c>
      <c r="P25" s="1038" t="s">
        <v>715</v>
      </c>
      <c r="Q25" s="276" t="str">
        <f ca="1">IF(ISBLANK(INDIRECT($A$1&amp;"!B"&amp;($A25+$A$2))),"",IFERROR(TEXT(INDIRECT($A$1&amp;"!"&amp;R$2&amp;($A25+$A$2)),"@"),""))</f>
        <v/>
      </c>
      <c r="R25" s="448"/>
      <c r="W25" s="456"/>
      <c r="X25" s="456"/>
    </row>
    <row r="26" spans="1:24" ht="23.25" customHeight="1">
      <c r="A26" s="276">
        <f>ROW()/2-3</f>
        <v>10</v>
      </c>
      <c r="C26" s="571">
        <v>8</v>
      </c>
      <c r="D26" s="1236"/>
      <c r="E26" s="289" t="s">
        <v>511</v>
      </c>
      <c r="F26" s="289"/>
      <c r="G26" s="1066"/>
      <c r="H26" s="457"/>
      <c r="I26" s="458"/>
      <c r="J26" s="1067"/>
      <c r="K26" s="287" t="s">
        <v>436</v>
      </c>
      <c r="L26" s="294" t="s">
        <v>713</v>
      </c>
      <c r="M26" s="440"/>
      <c r="N26" s="1068"/>
      <c r="O26" s="1069"/>
      <c r="P26" s="1235"/>
      <c r="Q26" s="276"/>
      <c r="R26" s="448"/>
      <c r="W26" s="456"/>
      <c r="X26" s="456"/>
    </row>
    <row r="27" spans="1:24" ht="23.25" customHeight="1">
      <c r="A27" s="276">
        <f>A26</f>
        <v>10</v>
      </c>
      <c r="C27" s="297"/>
      <c r="D27" s="300"/>
      <c r="E27" s="303"/>
      <c r="F27" s="303"/>
      <c r="G27" s="606">
        <v>220</v>
      </c>
      <c r="H27" s="449" t="s">
        <v>978</v>
      </c>
      <c r="I27" s="525">
        <v>5</v>
      </c>
      <c r="J27" s="605">
        <f>G27*I27</f>
        <v>1100</v>
      </c>
      <c r="K27" s="455">
        <v>0.1</v>
      </c>
      <c r="L27" s="294" t="s">
        <v>713</v>
      </c>
      <c r="M27" s="300" t="s">
        <v>466</v>
      </c>
      <c r="N27" s="1070"/>
      <c r="O27" s="1071">
        <v>20</v>
      </c>
      <c r="P27" s="1071" t="s">
        <v>805</v>
      </c>
      <c r="Q27" s="276"/>
      <c r="R27" s="448"/>
      <c r="W27" s="456"/>
      <c r="X27" s="456"/>
    </row>
    <row r="28" spans="1:24" ht="23.25" customHeight="1">
      <c r="A28" s="276">
        <f>ROW()/2-3</f>
        <v>11</v>
      </c>
      <c r="C28" s="571">
        <v>9</v>
      </c>
      <c r="D28" s="1236"/>
      <c r="E28" s="289" t="s">
        <v>718</v>
      </c>
      <c r="F28" s="289"/>
      <c r="G28" s="1066"/>
      <c r="H28" s="457"/>
      <c r="I28" s="458"/>
      <c r="J28" s="1067" t="s">
        <v>39</v>
      </c>
      <c r="K28" s="287" t="s">
        <v>436</v>
      </c>
      <c r="L28" s="294" t="s">
        <v>713</v>
      </c>
      <c r="M28" s="440"/>
      <c r="N28" s="1068"/>
      <c r="O28" s="1069"/>
      <c r="P28" s="286"/>
      <c r="Q28" s="276"/>
      <c r="R28" s="448"/>
      <c r="W28" s="456"/>
      <c r="X28" s="456"/>
    </row>
    <row r="29" spans="1:24" ht="23.25" customHeight="1">
      <c r="A29" s="276">
        <f>A28</f>
        <v>11</v>
      </c>
      <c r="C29" s="297"/>
      <c r="D29" s="300"/>
      <c r="E29" s="303"/>
      <c r="F29" s="303"/>
      <c r="G29" s="606"/>
      <c r="H29" s="449"/>
      <c r="I29" s="450"/>
      <c r="J29" s="606">
        <v>179600</v>
      </c>
      <c r="K29" s="455">
        <v>0.1</v>
      </c>
      <c r="L29" s="294" t="s">
        <v>713</v>
      </c>
      <c r="M29" s="300"/>
      <c r="N29" s="1070"/>
      <c r="O29" s="1071"/>
      <c r="P29" s="1038"/>
      <c r="Q29" s="276"/>
      <c r="R29" s="448"/>
      <c r="W29" s="456"/>
      <c r="X29" s="456"/>
    </row>
    <row r="30" spans="1:24" ht="23.25" customHeight="1">
      <c r="C30" s="571">
        <v>10</v>
      </c>
      <c r="D30" s="1236">
        <v>44732</v>
      </c>
      <c r="E30" s="289" t="s">
        <v>711</v>
      </c>
      <c r="F30" s="289" t="s">
        <v>712</v>
      </c>
      <c r="G30" s="1066"/>
      <c r="H30" s="457"/>
      <c r="I30" s="458"/>
      <c r="J30" s="1067"/>
      <c r="K30" s="287" t="s">
        <v>436</v>
      </c>
      <c r="L30" s="294" t="s">
        <v>713</v>
      </c>
      <c r="M30" s="440"/>
      <c r="N30" s="1068"/>
      <c r="O30" s="1069"/>
      <c r="P30" s="286"/>
      <c r="Q30" s="276"/>
      <c r="R30" s="448"/>
      <c r="W30" s="456"/>
      <c r="X30" s="456"/>
    </row>
    <row r="31" spans="1:24" ht="23.25" customHeight="1">
      <c r="C31" s="297"/>
      <c r="D31" s="300" t="s">
        <v>1218</v>
      </c>
      <c r="E31" s="303"/>
      <c r="F31" s="303"/>
      <c r="G31" s="606">
        <v>2</v>
      </c>
      <c r="H31" s="449" t="s">
        <v>715</v>
      </c>
      <c r="I31" s="525">
        <v>500</v>
      </c>
      <c r="J31" s="605">
        <f>G31*I31</f>
        <v>1000</v>
      </c>
      <c r="K31" s="455">
        <v>0.1</v>
      </c>
      <c r="L31" s="294" t="s">
        <v>719</v>
      </c>
      <c r="M31" s="300" t="s">
        <v>510</v>
      </c>
      <c r="N31" s="1070"/>
      <c r="O31" s="1071"/>
      <c r="P31" s="1038"/>
      <c r="Q31" s="276"/>
      <c r="R31" s="448"/>
      <c r="W31" s="456"/>
      <c r="X31" s="456"/>
    </row>
    <row r="32" spans="1:24" ht="23.25" customHeight="1">
      <c r="A32" s="276">
        <f>ROW()/2-3</f>
        <v>13</v>
      </c>
      <c r="C32" s="571">
        <v>11</v>
      </c>
      <c r="D32" s="1236"/>
      <c r="E32" s="289" t="s">
        <v>720</v>
      </c>
      <c r="F32" s="289"/>
      <c r="G32" s="1066"/>
      <c r="H32" s="457"/>
      <c r="I32" s="458"/>
      <c r="J32" s="1067" t="s">
        <v>39</v>
      </c>
      <c r="K32" s="287" t="s">
        <v>436</v>
      </c>
      <c r="L32" s="294" t="s">
        <v>713</v>
      </c>
      <c r="M32" s="440"/>
      <c r="N32" s="1068"/>
      <c r="O32" s="1069"/>
      <c r="P32" s="286"/>
      <c r="Q32" s="276"/>
      <c r="R32" s="448"/>
      <c r="W32" s="456"/>
      <c r="X32" s="456"/>
    </row>
    <row r="33" spans="1:24" ht="23.25" customHeight="1">
      <c r="A33" s="276">
        <f>A32</f>
        <v>13</v>
      </c>
      <c r="C33" s="297"/>
      <c r="D33" s="300"/>
      <c r="E33" s="303"/>
      <c r="F33" s="303"/>
      <c r="G33" s="606"/>
      <c r="H33" s="449"/>
      <c r="I33" s="525"/>
      <c r="J33" s="606">
        <v>1000</v>
      </c>
      <c r="K33" s="455">
        <v>0.1</v>
      </c>
      <c r="L33" s="294" t="s">
        <v>719</v>
      </c>
      <c r="M33" s="300"/>
      <c r="N33" s="1070"/>
      <c r="O33" s="1071"/>
      <c r="P33" s="1038"/>
      <c r="Q33" s="276"/>
      <c r="R33" s="448"/>
      <c r="W33" s="456"/>
      <c r="X33" s="456"/>
    </row>
    <row r="34" spans="1:24" ht="23.25" customHeight="1">
      <c r="A34" s="276">
        <f>ROW()/2-3</f>
        <v>14</v>
      </c>
      <c r="C34" s="571">
        <v>12</v>
      </c>
      <c r="D34" s="1236">
        <v>44732</v>
      </c>
      <c r="E34" s="289" t="s">
        <v>511</v>
      </c>
      <c r="F34" s="289"/>
      <c r="G34" s="1066"/>
      <c r="H34" s="289"/>
      <c r="I34" s="458"/>
      <c r="J34" s="1067" t="s">
        <v>39</v>
      </c>
      <c r="K34" s="287" t="s">
        <v>436</v>
      </c>
      <c r="L34" s="294" t="s">
        <v>713</v>
      </c>
      <c r="M34" s="440"/>
      <c r="N34" s="1068"/>
      <c r="O34" s="1069"/>
      <c r="P34" s="286"/>
      <c r="Q34" s="276" t="str">
        <f ca="1">IF(ISBLANK(INDIRECT($A$1&amp;"!B"&amp;($A34+$A$2))),"",IFERROR(TEXT(INDIRECT($A$1&amp;"!"&amp;R$1&amp;($A34+$A$2)),"@"),""))</f>
        <v/>
      </c>
      <c r="R34" s="448"/>
      <c r="W34" s="448"/>
      <c r="X34" s="448"/>
    </row>
    <row r="35" spans="1:24" ht="23.25" customHeight="1">
      <c r="A35" s="276">
        <f>A34</f>
        <v>14</v>
      </c>
      <c r="C35" s="297"/>
      <c r="D35" s="300" t="s">
        <v>1219</v>
      </c>
      <c r="E35" s="303"/>
      <c r="F35" s="303"/>
      <c r="G35" s="606">
        <v>20</v>
      </c>
      <c r="H35" s="449" t="s">
        <v>715</v>
      </c>
      <c r="I35" s="450">
        <v>500</v>
      </c>
      <c r="J35" s="605">
        <f>G35*I35</f>
        <v>10000</v>
      </c>
      <c r="K35" s="455">
        <v>0.1</v>
      </c>
      <c r="L35" s="294" t="s">
        <v>721</v>
      </c>
      <c r="M35" s="300" t="s">
        <v>509</v>
      </c>
      <c r="N35" s="1070"/>
      <c r="O35" s="1071"/>
      <c r="P35" s="1038"/>
      <c r="Q35" s="276" t="str">
        <f ca="1">IF(ISBLANK(INDIRECT($A$1&amp;"!B"&amp;($A35+$A$2))),"",IFERROR(TEXT(INDIRECT($A$1&amp;"!"&amp;R$2&amp;($A35+$A$2)),"@"),""))</f>
        <v/>
      </c>
      <c r="R35" s="448"/>
      <c r="W35" s="456"/>
      <c r="X35" s="456"/>
    </row>
    <row r="36" spans="1:24" ht="23.25" customHeight="1">
      <c r="A36" s="276">
        <f>ROW()/2-3</f>
        <v>15</v>
      </c>
      <c r="C36" s="571">
        <v>13</v>
      </c>
      <c r="D36" s="285"/>
      <c r="E36" s="289" t="s">
        <v>722</v>
      </c>
      <c r="F36" s="289"/>
      <c r="G36" s="1066"/>
      <c r="H36" s="457"/>
      <c r="I36" s="458"/>
      <c r="J36" s="1067" t="s">
        <v>39</v>
      </c>
      <c r="K36" s="287" t="s">
        <v>436</v>
      </c>
      <c r="L36" s="294" t="s">
        <v>713</v>
      </c>
      <c r="M36" s="440"/>
      <c r="N36" s="1068"/>
      <c r="O36" s="1069"/>
      <c r="P36" s="286"/>
      <c r="Q36" s="276"/>
      <c r="R36" s="448"/>
      <c r="W36" s="456"/>
      <c r="X36" s="456"/>
    </row>
    <row r="37" spans="1:24" ht="23.25" customHeight="1">
      <c r="A37" s="276">
        <f>A36</f>
        <v>15</v>
      </c>
      <c r="C37" s="1080"/>
      <c r="D37" s="300"/>
      <c r="E37" s="303"/>
      <c r="F37" s="303"/>
      <c r="G37" s="606"/>
      <c r="H37" s="449"/>
      <c r="I37" s="525"/>
      <c r="J37" s="606">
        <v>10000</v>
      </c>
      <c r="K37" s="455">
        <v>0.1</v>
      </c>
      <c r="L37" s="294" t="s">
        <v>721</v>
      </c>
      <c r="M37" s="300"/>
      <c r="N37" s="1070"/>
      <c r="O37" s="1071"/>
      <c r="P37" s="1038"/>
      <c r="Q37" s="276"/>
      <c r="R37" s="448"/>
      <c r="W37" s="456"/>
      <c r="X37" s="456"/>
    </row>
    <row r="38" spans="1:24" ht="23.25" customHeight="1">
      <c r="K38" s="1072"/>
      <c r="L38" s="427"/>
      <c r="N38" s="1059"/>
      <c r="O38" s="473"/>
      <c r="P38" s="1057"/>
      <c r="Q38" s="276"/>
    </row>
  </sheetData>
  <mergeCells count="10">
    <mergeCell ref="C4:G4"/>
    <mergeCell ref="P10:P11"/>
    <mergeCell ref="I10:I11"/>
    <mergeCell ref="J10:J11"/>
    <mergeCell ref="L10:L11"/>
    <mergeCell ref="H10:H11"/>
    <mergeCell ref="E10:E11"/>
    <mergeCell ref="F10:F11"/>
    <mergeCell ref="G10:G11"/>
    <mergeCell ref="K10:K11"/>
  </mergeCells>
  <phoneticPr fontId="1"/>
  <pageMargins left="0.70866141732283472" right="0.70866141732283472" top="1.1417322834645669" bottom="0.74803149606299213" header="0.51181102362204722" footer="0.31496062992125984"/>
  <pageSetup paperSize="9" scale="49" firstPageNumber="43" orientation="landscape" r:id="rId1"/>
  <headerFooter>
    <oddHeader>&amp;R2022年度　情報化評議会(CI-NET)　標準委員会　第3回　資料6
2022年12月02日</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pageSetUpPr fitToPage="1"/>
  </sheetPr>
  <dimension ref="A1:X38"/>
  <sheetViews>
    <sheetView view="pageBreakPreview" topLeftCell="B1" zoomScale="55" zoomScaleNormal="100" zoomScaleSheetLayoutView="55" workbookViewId="0">
      <selection activeCell="M20" sqref="M20"/>
    </sheetView>
  </sheetViews>
  <sheetFormatPr defaultColWidth="9" defaultRowHeight="23.25" customHeight="1"/>
  <cols>
    <col min="1" max="1" width="7.625" style="276" hidden="1" customWidth="1"/>
    <col min="2" max="2" width="10.625" style="276" customWidth="1"/>
    <col min="3" max="3" width="5.75" style="276" customWidth="1"/>
    <col min="4" max="4" width="10.625" style="427" customWidth="1"/>
    <col min="5" max="5" width="14.625" style="435" customWidth="1"/>
    <col min="6" max="6" width="32.25" style="276" customWidth="1"/>
    <col min="7" max="7" width="30.625" style="276" customWidth="1"/>
    <col min="8" max="8" width="13.125" style="1057" customWidth="1"/>
    <col min="9" max="9" width="6.625" style="276" customWidth="1"/>
    <col min="10" max="10" width="12.125" style="1052" customWidth="1"/>
    <col min="11" max="11" width="14.375" style="1052" customWidth="1"/>
    <col min="12" max="12" width="10.125" style="1057" customWidth="1"/>
    <col min="13" max="13" width="20.25" style="276" customWidth="1"/>
    <col min="14" max="14" width="16" style="427" bestFit="1" customWidth="1"/>
    <col min="15" max="15" width="11.875" style="1059" customWidth="1"/>
    <col min="16" max="16" width="10.125" style="473" customWidth="1"/>
    <col min="17" max="17" width="8.625" style="1063" customWidth="1"/>
    <col min="18" max="18" width="9.5" style="276" customWidth="1"/>
    <col min="19" max="22" width="9" style="276"/>
    <col min="23" max="23" width="26.375" style="276" customWidth="1"/>
    <col min="24" max="25" width="15.375" style="276" customWidth="1"/>
    <col min="26" max="16384" width="9" style="276"/>
  </cols>
  <sheetData>
    <row r="1" spans="1:24" ht="4.5" customHeight="1">
      <c r="A1" s="424"/>
      <c r="B1" s="424"/>
      <c r="C1" s="424"/>
      <c r="D1" s="424"/>
      <c r="E1" s="424"/>
      <c r="F1" s="424"/>
      <c r="G1" s="424"/>
      <c r="H1" s="1049"/>
      <c r="I1" s="424"/>
      <c r="J1" s="424"/>
      <c r="K1" s="424"/>
      <c r="L1" s="1049"/>
      <c r="M1" s="424"/>
      <c r="N1" s="424"/>
      <c r="O1" s="1050"/>
      <c r="P1" s="1051"/>
      <c r="Q1" s="424"/>
      <c r="R1" s="424"/>
    </row>
    <row r="2" spans="1:24" ht="5.0999999999999996" customHeight="1">
      <c r="A2" s="424"/>
      <c r="B2" s="424"/>
      <c r="C2" s="424"/>
      <c r="D2" s="424"/>
      <c r="E2" s="424"/>
      <c r="F2" s="424"/>
      <c r="G2" s="424"/>
      <c r="H2" s="1049"/>
      <c r="I2" s="424"/>
      <c r="J2" s="424"/>
      <c r="K2" s="424"/>
      <c r="L2" s="1049"/>
      <c r="M2" s="424"/>
      <c r="N2" s="424"/>
      <c r="O2" s="1050"/>
      <c r="P2" s="1051"/>
      <c r="Q2" s="424"/>
      <c r="R2" s="424"/>
    </row>
    <row r="3" spans="1:24" s="425" customFormat="1" ht="23.25" customHeight="1" thickBot="1">
      <c r="A3" s="424"/>
      <c r="B3" s="424"/>
      <c r="C3" s="424"/>
      <c r="D3" s="424"/>
      <c r="E3" s="424"/>
      <c r="F3" s="424"/>
      <c r="G3" s="424"/>
      <c r="H3" s="1049"/>
      <c r="I3" s="424"/>
      <c r="J3" s="424"/>
      <c r="K3" s="424"/>
      <c r="L3" s="1049"/>
      <c r="M3" s="424"/>
      <c r="N3" s="424"/>
      <c r="O3" s="1050"/>
      <c r="P3" s="1051"/>
      <c r="Q3" s="424"/>
      <c r="R3" s="424"/>
    </row>
    <row r="4" spans="1:24" ht="23.25" customHeight="1" thickBot="1">
      <c r="A4" s="424"/>
      <c r="B4" s="424"/>
      <c r="C4" s="1088" t="s">
        <v>992</v>
      </c>
      <c r="D4" s="1089"/>
      <c r="E4" s="1089"/>
      <c r="F4" s="1089"/>
      <c r="G4" s="1092"/>
      <c r="H4" s="1093"/>
      <c r="I4" s="1089"/>
      <c r="J4" s="1090"/>
      <c r="K4" s="1091" t="s">
        <v>993</v>
      </c>
      <c r="L4" s="1049"/>
      <c r="M4" s="424"/>
      <c r="N4" s="424"/>
      <c r="O4" s="1050"/>
      <c r="P4" s="1051"/>
      <c r="Q4" s="424"/>
      <c r="R4" s="424"/>
    </row>
    <row r="5" spans="1:24" ht="23.25" customHeight="1">
      <c r="A5" s="424"/>
      <c r="B5" s="424"/>
      <c r="E5" s="428"/>
      <c r="F5" s="426"/>
      <c r="G5" s="426"/>
      <c r="H5" s="426"/>
      <c r="I5" s="426"/>
      <c r="K5" s="429"/>
      <c r="L5" s="276"/>
      <c r="M5" s="1052"/>
      <c r="N5" s="426"/>
      <c r="O5" s="427"/>
      <c r="Q5" s="429"/>
      <c r="R5" s="1052"/>
    </row>
    <row r="6" spans="1:24" ht="23.25" customHeight="1">
      <c r="A6" s="424"/>
      <c r="B6" s="424"/>
      <c r="C6" s="825" t="s">
        <v>527</v>
      </c>
      <c r="D6" s="1053"/>
      <c r="E6" s="929"/>
      <c r="F6" s="641" t="s">
        <v>224</v>
      </c>
      <c r="G6" s="930" t="s">
        <v>863</v>
      </c>
      <c r="H6" s="268" t="s">
        <v>225</v>
      </c>
      <c r="I6" s="641" t="s">
        <v>405</v>
      </c>
      <c r="J6" s="1054"/>
      <c r="K6" s="930"/>
      <c r="L6" s="1234"/>
      <c r="M6" s="1055" t="s">
        <v>81</v>
      </c>
      <c r="N6" s="268">
        <v>99999999</v>
      </c>
      <c r="O6" s="427"/>
      <c r="Q6" s="429"/>
      <c r="R6" s="1052"/>
    </row>
    <row r="7" spans="1:24" ht="23.25" customHeight="1">
      <c r="B7" s="426"/>
      <c r="C7" s="825" t="s">
        <v>756</v>
      </c>
      <c r="D7" s="1053"/>
      <c r="E7" s="929"/>
      <c r="F7" s="641"/>
      <c r="G7" s="930"/>
      <c r="H7" s="1055" t="s">
        <v>801</v>
      </c>
      <c r="I7" s="268" t="s">
        <v>795</v>
      </c>
      <c r="J7" s="1054"/>
      <c r="K7" s="930"/>
      <c r="L7" s="1234"/>
      <c r="M7" s="933" t="s">
        <v>860</v>
      </c>
      <c r="N7" s="934">
        <v>44540</v>
      </c>
      <c r="O7" s="427"/>
      <c r="Q7" s="1056"/>
      <c r="R7" s="1052"/>
    </row>
    <row r="8" spans="1:24" ht="23.25" customHeight="1">
      <c r="D8" s="431"/>
      <c r="L8" s="1050"/>
      <c r="N8" s="1058"/>
      <c r="P8" s="1051"/>
      <c r="Q8" s="433"/>
      <c r="R8" s="433"/>
    </row>
    <row r="9" spans="1:24" ht="33" customHeight="1">
      <c r="F9" s="279"/>
      <c r="G9" s="279"/>
      <c r="H9" s="472" t="s">
        <v>828</v>
      </c>
      <c r="I9" s="279"/>
      <c r="J9" s="1060"/>
      <c r="L9" s="1063"/>
      <c r="M9" s="427"/>
      <c r="N9" s="1059"/>
      <c r="O9" s="1061"/>
      <c r="P9" s="1062"/>
      <c r="Q9" s="276"/>
    </row>
    <row r="10" spans="1:24" ht="23.25" customHeight="1">
      <c r="C10" s="1645" t="s">
        <v>345</v>
      </c>
      <c r="D10" s="570" t="s">
        <v>417</v>
      </c>
      <c r="E10" s="280" t="s">
        <v>709</v>
      </c>
      <c r="F10" s="1423" t="s">
        <v>234</v>
      </c>
      <c r="G10" s="1423" t="s">
        <v>419</v>
      </c>
      <c r="H10" s="1684" t="s">
        <v>420</v>
      </c>
      <c r="I10" s="1423" t="s">
        <v>421</v>
      </c>
      <c r="J10" s="1641" t="s">
        <v>422</v>
      </c>
      <c r="K10" s="1686" t="s">
        <v>423</v>
      </c>
      <c r="L10" s="1688" t="s">
        <v>1009</v>
      </c>
      <c r="M10" s="1654" t="s">
        <v>425</v>
      </c>
      <c r="N10" s="1064" t="s">
        <v>426</v>
      </c>
      <c r="O10" s="1065" t="s">
        <v>759</v>
      </c>
      <c r="P10" s="1684" t="s">
        <v>502</v>
      </c>
      <c r="Q10" s="276"/>
      <c r="R10" s="448"/>
    </row>
    <row r="11" spans="1:24" ht="23.25" customHeight="1">
      <c r="C11" s="1646"/>
      <c r="D11" s="563" t="s">
        <v>429</v>
      </c>
      <c r="E11" s="280" t="s">
        <v>710</v>
      </c>
      <c r="F11" s="1424"/>
      <c r="G11" s="1424"/>
      <c r="H11" s="1685"/>
      <c r="I11" s="1424"/>
      <c r="J11" s="1643"/>
      <c r="K11" s="1687"/>
      <c r="L11" s="1689"/>
      <c r="M11" s="1424"/>
      <c r="N11" s="1064" t="s">
        <v>431</v>
      </c>
      <c r="O11" s="1065" t="s">
        <v>750</v>
      </c>
      <c r="P11" s="1685"/>
      <c r="Q11" s="276"/>
      <c r="R11" s="448"/>
    </row>
    <row r="12" spans="1:24" ht="23.25" customHeight="1">
      <c r="A12" s="276">
        <f>ROW()/2-3</f>
        <v>3</v>
      </c>
      <c r="C12" s="571">
        <v>1</v>
      </c>
      <c r="D12" s="440"/>
      <c r="E12" s="1236"/>
      <c r="F12" s="289" t="s">
        <v>711</v>
      </c>
      <c r="G12" s="289" t="s">
        <v>712</v>
      </c>
      <c r="H12" s="1066"/>
      <c r="I12" s="289"/>
      <c r="J12" s="458"/>
      <c r="K12" s="1067" t="s">
        <v>39</v>
      </c>
      <c r="L12" s="287" t="s">
        <v>436</v>
      </c>
      <c r="M12" s="287" t="s">
        <v>713</v>
      </c>
      <c r="N12" s="1068">
        <v>44348</v>
      </c>
      <c r="O12" s="1069" t="s">
        <v>746</v>
      </c>
      <c r="P12" s="286" t="s">
        <v>714</v>
      </c>
      <c r="Q12" s="276" t="str">
        <f ca="1">IF(ISBLANK(INDIRECT($A$1&amp;"!B"&amp;($A12+$A$2))),"",IFERROR(TEXT(INDIRECT($A$1&amp;"!"&amp;R$1&amp;($A12+$A$2)),"@"),""))</f>
        <v/>
      </c>
      <c r="R12" s="448"/>
      <c r="W12" s="448"/>
      <c r="X12" s="448"/>
    </row>
    <row r="13" spans="1:24" ht="23.25" customHeight="1">
      <c r="A13" s="276">
        <f>A12</f>
        <v>3</v>
      </c>
      <c r="C13" s="297"/>
      <c r="D13" s="300" t="s">
        <v>514</v>
      </c>
      <c r="E13" s="300"/>
      <c r="F13" s="303"/>
      <c r="G13" s="303"/>
      <c r="H13" s="606">
        <v>21000</v>
      </c>
      <c r="I13" s="449" t="s">
        <v>978</v>
      </c>
      <c r="J13" s="525">
        <v>5</v>
      </c>
      <c r="K13" s="605">
        <f>H13*J13</f>
        <v>105000</v>
      </c>
      <c r="L13" s="455">
        <v>0.1</v>
      </c>
      <c r="M13" s="300" t="s">
        <v>713</v>
      </c>
      <c r="N13" s="1070">
        <v>44377</v>
      </c>
      <c r="O13" s="1071">
        <v>700</v>
      </c>
      <c r="P13" s="1038" t="s">
        <v>715</v>
      </c>
      <c r="Q13" s="276" t="str">
        <f ca="1">IF(ISBLANK(INDIRECT($A$1&amp;"!B"&amp;($A13+$A$2))),"",IFERROR(TEXT(INDIRECT($A$1&amp;"!"&amp;R$2&amp;($A13+$A$2)),"@"),""))</f>
        <v/>
      </c>
      <c r="R13" s="448"/>
      <c r="W13" s="456"/>
      <c r="X13" s="456"/>
    </row>
    <row r="14" spans="1:24" ht="23.25" customHeight="1">
      <c r="C14" s="571">
        <v>2</v>
      </c>
      <c r="D14" s="440"/>
      <c r="E14" s="1236">
        <v>44723</v>
      </c>
      <c r="F14" s="289" t="s">
        <v>711</v>
      </c>
      <c r="G14" s="289" t="s">
        <v>712</v>
      </c>
      <c r="H14" s="1066"/>
      <c r="I14" s="457"/>
      <c r="J14" s="458"/>
      <c r="K14" s="1067"/>
      <c r="L14" s="287" t="s">
        <v>436</v>
      </c>
      <c r="M14" s="294" t="s">
        <v>713</v>
      </c>
      <c r="N14" s="1068">
        <v>44358</v>
      </c>
      <c r="O14" s="1069" t="s">
        <v>747</v>
      </c>
      <c r="P14" s="286" t="s">
        <v>714</v>
      </c>
      <c r="Q14" s="276"/>
      <c r="R14" s="448"/>
      <c r="W14" s="456"/>
      <c r="X14" s="456"/>
    </row>
    <row r="15" spans="1:24" ht="23.25" customHeight="1">
      <c r="C15" s="297"/>
      <c r="D15" s="300" t="s">
        <v>509</v>
      </c>
      <c r="E15" s="300" t="s">
        <v>1217</v>
      </c>
      <c r="F15" s="303"/>
      <c r="G15" s="303"/>
      <c r="H15" s="606">
        <v>200</v>
      </c>
      <c r="I15" s="449" t="s">
        <v>978</v>
      </c>
      <c r="J15" s="525">
        <v>5</v>
      </c>
      <c r="K15" s="605">
        <f>H15*J15</f>
        <v>1000</v>
      </c>
      <c r="L15" s="455">
        <v>0.1</v>
      </c>
      <c r="M15" s="294" t="s">
        <v>713</v>
      </c>
      <c r="N15" s="1070">
        <v>44377</v>
      </c>
      <c r="O15" s="1071" t="s">
        <v>748</v>
      </c>
      <c r="P15" s="1038" t="s">
        <v>715</v>
      </c>
      <c r="Q15" s="276"/>
      <c r="R15" s="448"/>
      <c r="W15" s="456"/>
      <c r="X15" s="456"/>
    </row>
    <row r="16" spans="1:24" ht="23.25" customHeight="1">
      <c r="C16" s="571">
        <v>3</v>
      </c>
      <c r="D16" s="440"/>
      <c r="E16" s="1236">
        <v>44732</v>
      </c>
      <c r="F16" s="289" t="s">
        <v>711</v>
      </c>
      <c r="G16" s="289" t="s">
        <v>712</v>
      </c>
      <c r="H16" s="1066"/>
      <c r="I16" s="457"/>
      <c r="J16" s="458"/>
      <c r="K16" s="1067"/>
      <c r="L16" s="287" t="s">
        <v>436</v>
      </c>
      <c r="M16" s="294" t="s">
        <v>713</v>
      </c>
      <c r="N16" s="1068">
        <v>44368</v>
      </c>
      <c r="O16" s="1069" t="s">
        <v>748</v>
      </c>
      <c r="P16" s="286" t="s">
        <v>714</v>
      </c>
      <c r="Q16" s="276"/>
      <c r="R16" s="448"/>
      <c r="W16" s="456"/>
      <c r="X16" s="456"/>
    </row>
    <row r="17" spans="1:24" ht="23.25" customHeight="1">
      <c r="C17" s="297"/>
      <c r="D17" s="300" t="s">
        <v>510</v>
      </c>
      <c r="E17" s="300" t="s">
        <v>1218</v>
      </c>
      <c r="F17" s="303"/>
      <c r="G17" s="303"/>
      <c r="H17" s="606">
        <v>-500</v>
      </c>
      <c r="I17" s="449" t="s">
        <v>978</v>
      </c>
      <c r="J17" s="525">
        <v>5</v>
      </c>
      <c r="K17" s="605">
        <f>H17*J17</f>
        <v>-2500</v>
      </c>
      <c r="L17" s="455">
        <v>0.1</v>
      </c>
      <c r="M17" s="294" t="s">
        <v>713</v>
      </c>
      <c r="N17" s="1070">
        <v>44377</v>
      </c>
      <c r="O17" s="1071" t="s">
        <v>749</v>
      </c>
      <c r="P17" s="1038" t="s">
        <v>715</v>
      </c>
      <c r="Q17" s="276"/>
      <c r="R17" s="448"/>
      <c r="W17" s="456"/>
      <c r="X17" s="456"/>
    </row>
    <row r="18" spans="1:24" s="1073" customFormat="1" ht="23.25" customHeight="1">
      <c r="A18" s="1073">
        <f>ROW()/2-3</f>
        <v>6</v>
      </c>
      <c r="B18" s="276"/>
      <c r="C18" s="571">
        <v>4</v>
      </c>
      <c r="D18" s="440"/>
      <c r="E18" s="1236"/>
      <c r="F18" s="289" t="s">
        <v>711</v>
      </c>
      <c r="G18" s="289" t="s">
        <v>712</v>
      </c>
      <c r="H18" s="1066"/>
      <c r="I18" s="457"/>
      <c r="J18" s="458"/>
      <c r="K18" s="1067" t="s">
        <v>39</v>
      </c>
      <c r="L18" s="287" t="s">
        <v>436</v>
      </c>
      <c r="M18" s="294" t="s">
        <v>713</v>
      </c>
      <c r="N18" s="1068"/>
      <c r="O18" s="1069"/>
      <c r="P18" s="1235"/>
      <c r="Q18" s="276"/>
      <c r="R18" s="448"/>
      <c r="W18" s="1074"/>
      <c r="X18" s="1074"/>
    </row>
    <row r="19" spans="1:24" ht="23.25" customHeight="1">
      <c r="A19" s="276">
        <f>A18</f>
        <v>6</v>
      </c>
      <c r="C19" s="297"/>
      <c r="D19" s="300" t="s">
        <v>466</v>
      </c>
      <c r="E19" s="300"/>
      <c r="F19" s="303"/>
      <c r="G19" s="303"/>
      <c r="H19" s="606">
        <v>20700</v>
      </c>
      <c r="I19" s="449" t="s">
        <v>978</v>
      </c>
      <c r="J19" s="525">
        <v>5</v>
      </c>
      <c r="K19" s="605">
        <f>H19*J19</f>
        <v>103500</v>
      </c>
      <c r="L19" s="455">
        <v>0.1</v>
      </c>
      <c r="M19" s="294" t="s">
        <v>713</v>
      </c>
      <c r="N19" s="1070"/>
      <c r="O19" s="1071" t="s">
        <v>751</v>
      </c>
      <c r="P19" s="1071" t="s">
        <v>805</v>
      </c>
      <c r="Q19" s="276"/>
      <c r="R19" s="448"/>
      <c r="W19" s="456"/>
      <c r="X19" s="456"/>
    </row>
    <row r="20" spans="1:24" ht="23.25" customHeight="1">
      <c r="A20" s="276">
        <f>ROW()/2-3</f>
        <v>7</v>
      </c>
      <c r="C20" s="571">
        <v>5</v>
      </c>
      <c r="D20" s="440"/>
      <c r="E20" s="1236"/>
      <c r="F20" s="289" t="s">
        <v>716</v>
      </c>
      <c r="G20" s="289" t="s">
        <v>717</v>
      </c>
      <c r="H20" s="1066"/>
      <c r="I20" s="289"/>
      <c r="J20" s="458"/>
      <c r="K20" s="1067" t="s">
        <v>39</v>
      </c>
      <c r="L20" s="287" t="s">
        <v>436</v>
      </c>
      <c r="M20" s="294" t="s">
        <v>713</v>
      </c>
      <c r="N20" s="1068">
        <v>44348</v>
      </c>
      <c r="O20" s="1069">
        <v>30</v>
      </c>
      <c r="P20" s="286" t="s">
        <v>714</v>
      </c>
      <c r="Q20" s="276" t="str">
        <f ca="1">IF(ISBLANK(INDIRECT($A$1&amp;"!B"&amp;($A20+$A$2))),"",IFERROR(TEXT(INDIRECT($A$1&amp;"!"&amp;R$1&amp;($A20+$A$2)),"@"),""))</f>
        <v/>
      </c>
      <c r="R20" s="448"/>
      <c r="W20" s="448"/>
      <c r="X20" s="448"/>
    </row>
    <row r="21" spans="1:24" ht="23.25" customHeight="1">
      <c r="A21" s="276">
        <f>A20</f>
        <v>7</v>
      </c>
      <c r="C21" s="297"/>
      <c r="D21" s="300" t="s">
        <v>514</v>
      </c>
      <c r="E21" s="300"/>
      <c r="F21" s="303"/>
      <c r="G21" s="303"/>
      <c r="H21" s="606">
        <v>15000</v>
      </c>
      <c r="I21" s="449" t="s">
        <v>978</v>
      </c>
      <c r="J21" s="525">
        <v>5</v>
      </c>
      <c r="K21" s="605">
        <f>H21*J21</f>
        <v>75000</v>
      </c>
      <c r="L21" s="455">
        <v>0.1</v>
      </c>
      <c r="M21" s="294" t="s">
        <v>713</v>
      </c>
      <c r="N21" s="1070">
        <v>44377</v>
      </c>
      <c r="O21" s="1071">
        <v>500</v>
      </c>
      <c r="P21" s="1038" t="s">
        <v>715</v>
      </c>
      <c r="Q21" s="276" t="str">
        <f ca="1">IF(ISBLANK(INDIRECT($A$1&amp;"!B"&amp;($A21+$A$2))),"",IFERROR(TEXT(INDIRECT($A$1&amp;"!"&amp;R$2&amp;($A21+$A$2)),"@"),""))</f>
        <v/>
      </c>
      <c r="R21" s="448"/>
      <c r="W21" s="456"/>
      <c r="X21" s="456"/>
    </row>
    <row r="22" spans="1:24" s="1073" customFormat="1" ht="23.25" customHeight="1">
      <c r="A22" s="1073">
        <f>ROW()/2-3</f>
        <v>8</v>
      </c>
      <c r="B22" s="276"/>
      <c r="C22" s="571">
        <v>6</v>
      </c>
      <c r="D22" s="440"/>
      <c r="E22" s="1236"/>
      <c r="F22" s="289" t="s">
        <v>716</v>
      </c>
      <c r="G22" s="289" t="s">
        <v>717</v>
      </c>
      <c r="H22" s="1066"/>
      <c r="I22" s="457"/>
      <c r="J22" s="458"/>
      <c r="K22" s="1067"/>
      <c r="L22" s="287" t="s">
        <v>436</v>
      </c>
      <c r="M22" s="294" t="s">
        <v>713</v>
      </c>
      <c r="N22" s="1068"/>
      <c r="O22" s="1069"/>
      <c r="P22" s="1235"/>
      <c r="Q22" s="276"/>
      <c r="R22" s="448"/>
      <c r="W22" s="1074"/>
      <c r="X22" s="1074"/>
    </row>
    <row r="23" spans="1:24" ht="23.25" customHeight="1">
      <c r="A23" s="276">
        <f>A22</f>
        <v>8</v>
      </c>
      <c r="C23" s="297"/>
      <c r="D23" s="300" t="s">
        <v>466</v>
      </c>
      <c r="E23" s="300"/>
      <c r="F23" s="303"/>
      <c r="G23" s="303"/>
      <c r="H23" s="606">
        <v>15000</v>
      </c>
      <c r="I23" s="449" t="s">
        <v>978</v>
      </c>
      <c r="J23" s="525">
        <v>5</v>
      </c>
      <c r="K23" s="605">
        <f>H23*J23</f>
        <v>75000</v>
      </c>
      <c r="L23" s="455">
        <v>0.1</v>
      </c>
      <c r="M23" s="294" t="s">
        <v>713</v>
      </c>
      <c r="N23" s="1070"/>
      <c r="O23" s="1071">
        <v>500</v>
      </c>
      <c r="P23" s="1071" t="s">
        <v>805</v>
      </c>
      <c r="Q23" s="276"/>
      <c r="R23" s="448"/>
      <c r="W23" s="456"/>
      <c r="X23" s="456"/>
    </row>
    <row r="24" spans="1:24" ht="23.25" customHeight="1">
      <c r="A24" s="276">
        <f>ROW()/2-3</f>
        <v>9</v>
      </c>
      <c r="C24" s="571">
        <v>7</v>
      </c>
      <c r="D24" s="440"/>
      <c r="E24" s="1236">
        <v>44732</v>
      </c>
      <c r="F24" s="289" t="s">
        <v>511</v>
      </c>
      <c r="G24" s="289"/>
      <c r="H24" s="1066"/>
      <c r="I24" s="289"/>
      <c r="J24" s="458"/>
      <c r="K24" s="1067" t="s">
        <v>39</v>
      </c>
      <c r="L24" s="287" t="s">
        <v>436</v>
      </c>
      <c r="M24" s="294" t="s">
        <v>713</v>
      </c>
      <c r="N24" s="1068">
        <v>44367</v>
      </c>
      <c r="O24" s="1069">
        <v>11</v>
      </c>
      <c r="P24" s="286" t="s">
        <v>714</v>
      </c>
      <c r="Q24" s="276" t="str">
        <f ca="1">IF(ISBLANK(INDIRECT($A$1&amp;"!B"&amp;($A24+$A$2))),"",IFERROR(TEXT(INDIRECT($A$1&amp;"!"&amp;R$1&amp;($A24+$A$2)),"@"),""))</f>
        <v/>
      </c>
      <c r="R24" s="448"/>
      <c r="W24" s="448"/>
      <c r="X24" s="448"/>
    </row>
    <row r="25" spans="1:24" ht="23.25" customHeight="1">
      <c r="A25" s="276">
        <f>A24</f>
        <v>9</v>
      </c>
      <c r="C25" s="297"/>
      <c r="D25" s="300" t="s">
        <v>509</v>
      </c>
      <c r="E25" s="300" t="s">
        <v>1219</v>
      </c>
      <c r="F25" s="303"/>
      <c r="G25" s="303"/>
      <c r="H25" s="606">
        <v>220</v>
      </c>
      <c r="I25" s="449" t="s">
        <v>978</v>
      </c>
      <c r="J25" s="525">
        <v>5</v>
      </c>
      <c r="K25" s="605">
        <f>H25*J25</f>
        <v>1100</v>
      </c>
      <c r="L25" s="455">
        <v>0.1</v>
      </c>
      <c r="M25" s="294" t="s">
        <v>713</v>
      </c>
      <c r="N25" s="1070">
        <v>44377</v>
      </c>
      <c r="O25" s="1071">
        <v>20</v>
      </c>
      <c r="P25" s="1038" t="s">
        <v>715</v>
      </c>
      <c r="Q25" s="276" t="str">
        <f ca="1">IF(ISBLANK(INDIRECT($A$1&amp;"!B"&amp;($A25+$A$2))),"",IFERROR(TEXT(INDIRECT($A$1&amp;"!"&amp;R$2&amp;($A25+$A$2)),"@"),""))</f>
        <v/>
      </c>
      <c r="R25" s="448"/>
      <c r="W25" s="456"/>
      <c r="X25" s="456"/>
    </row>
    <row r="26" spans="1:24" s="1073" customFormat="1" ht="23.25" customHeight="1">
      <c r="A26" s="1073">
        <f>ROW()/2-3</f>
        <v>10</v>
      </c>
      <c r="B26" s="276"/>
      <c r="C26" s="571">
        <v>8</v>
      </c>
      <c r="D26" s="440"/>
      <c r="E26" s="1236"/>
      <c r="F26" s="289" t="s">
        <v>511</v>
      </c>
      <c r="G26" s="289"/>
      <c r="H26" s="1066"/>
      <c r="I26" s="457"/>
      <c r="J26" s="458"/>
      <c r="K26" s="1067"/>
      <c r="L26" s="287" t="s">
        <v>436</v>
      </c>
      <c r="M26" s="294" t="s">
        <v>713</v>
      </c>
      <c r="N26" s="1068"/>
      <c r="O26" s="1069"/>
      <c r="P26" s="1235"/>
      <c r="Q26" s="276"/>
      <c r="R26" s="448"/>
      <c r="W26" s="1074"/>
      <c r="X26" s="1074"/>
    </row>
    <row r="27" spans="1:24" ht="23.25" customHeight="1">
      <c r="A27" s="276">
        <f>A26</f>
        <v>10</v>
      </c>
      <c r="C27" s="297"/>
      <c r="D27" s="300" t="s">
        <v>466</v>
      </c>
      <c r="E27" s="300"/>
      <c r="F27" s="303"/>
      <c r="G27" s="303"/>
      <c r="H27" s="606">
        <v>220</v>
      </c>
      <c r="I27" s="449" t="s">
        <v>978</v>
      </c>
      <c r="J27" s="525">
        <v>5</v>
      </c>
      <c r="K27" s="605">
        <f>H27*J27</f>
        <v>1100</v>
      </c>
      <c r="L27" s="455">
        <v>0.1</v>
      </c>
      <c r="M27" s="294" t="s">
        <v>713</v>
      </c>
      <c r="N27" s="1070"/>
      <c r="O27" s="1071">
        <v>20</v>
      </c>
      <c r="P27" s="1071" t="s">
        <v>805</v>
      </c>
      <c r="Q27" s="276"/>
      <c r="R27" s="448"/>
      <c r="W27" s="456"/>
      <c r="X27" s="456"/>
    </row>
    <row r="28" spans="1:24" ht="23.25" customHeight="1">
      <c r="A28" s="276">
        <f>ROW()/2-3</f>
        <v>11</v>
      </c>
      <c r="C28" s="571">
        <v>9</v>
      </c>
      <c r="D28" s="440"/>
      <c r="E28" s="1236"/>
      <c r="F28" s="289" t="s">
        <v>718</v>
      </c>
      <c r="G28" s="289"/>
      <c r="H28" s="1066"/>
      <c r="I28" s="457"/>
      <c r="J28" s="458"/>
      <c r="K28" s="1067" t="s">
        <v>39</v>
      </c>
      <c r="L28" s="287" t="s">
        <v>436</v>
      </c>
      <c r="M28" s="294" t="s">
        <v>713</v>
      </c>
      <c r="N28" s="1068"/>
      <c r="O28" s="1069"/>
      <c r="P28" s="286"/>
      <c r="Q28" s="276"/>
      <c r="R28" s="448"/>
      <c r="W28" s="456"/>
      <c r="X28" s="456"/>
    </row>
    <row r="29" spans="1:24" ht="23.25" customHeight="1">
      <c r="A29" s="276">
        <f>A28</f>
        <v>11</v>
      </c>
      <c r="C29" s="297"/>
      <c r="D29" s="300"/>
      <c r="E29" s="300"/>
      <c r="F29" s="303"/>
      <c r="G29" s="303"/>
      <c r="H29" s="606"/>
      <c r="I29" s="449"/>
      <c r="J29" s="450"/>
      <c r="K29" s="606">
        <v>179600</v>
      </c>
      <c r="L29" s="455">
        <v>0.1</v>
      </c>
      <c r="M29" s="294" t="s">
        <v>713</v>
      </c>
      <c r="N29" s="1070"/>
      <c r="O29" s="1071"/>
      <c r="P29" s="1038"/>
      <c r="Q29" s="276"/>
      <c r="R29" s="448"/>
      <c r="W29" s="456"/>
      <c r="X29" s="456"/>
    </row>
    <row r="30" spans="1:24" ht="23.25" customHeight="1">
      <c r="C30" s="571">
        <v>10</v>
      </c>
      <c r="D30" s="440"/>
      <c r="E30" s="1236">
        <v>44732</v>
      </c>
      <c r="F30" s="289" t="s">
        <v>711</v>
      </c>
      <c r="G30" s="289" t="s">
        <v>712</v>
      </c>
      <c r="H30" s="1066"/>
      <c r="I30" s="457"/>
      <c r="J30" s="458"/>
      <c r="K30" s="1067"/>
      <c r="L30" s="287" t="s">
        <v>436</v>
      </c>
      <c r="M30" s="294" t="s">
        <v>713</v>
      </c>
      <c r="N30" s="1068"/>
      <c r="O30" s="1069"/>
      <c r="P30" s="286"/>
      <c r="Q30" s="276"/>
      <c r="R30" s="448"/>
      <c r="W30" s="456"/>
      <c r="X30" s="456"/>
    </row>
    <row r="31" spans="1:24" ht="23.25" customHeight="1">
      <c r="C31" s="297"/>
      <c r="D31" s="300" t="s">
        <v>510</v>
      </c>
      <c r="E31" s="300" t="s">
        <v>1218</v>
      </c>
      <c r="F31" s="303"/>
      <c r="G31" s="303"/>
      <c r="H31" s="606">
        <v>2</v>
      </c>
      <c r="I31" s="449" t="s">
        <v>715</v>
      </c>
      <c r="J31" s="525">
        <v>500</v>
      </c>
      <c r="K31" s="605">
        <f>H31*J31</f>
        <v>1000</v>
      </c>
      <c r="L31" s="455">
        <v>0.1</v>
      </c>
      <c r="M31" s="294" t="s">
        <v>719</v>
      </c>
      <c r="N31" s="1070"/>
      <c r="O31" s="1071"/>
      <c r="P31" s="1038"/>
      <c r="Q31" s="276"/>
      <c r="R31" s="448"/>
      <c r="W31" s="456"/>
      <c r="X31" s="456"/>
    </row>
    <row r="32" spans="1:24" ht="23.25" customHeight="1">
      <c r="A32" s="276">
        <f>ROW()/2-3</f>
        <v>13</v>
      </c>
      <c r="C32" s="571">
        <v>11</v>
      </c>
      <c r="D32" s="440"/>
      <c r="E32" s="1236"/>
      <c r="F32" s="289" t="s">
        <v>720</v>
      </c>
      <c r="G32" s="289"/>
      <c r="H32" s="1066"/>
      <c r="I32" s="457"/>
      <c r="J32" s="458"/>
      <c r="K32" s="1067" t="s">
        <v>39</v>
      </c>
      <c r="L32" s="287" t="s">
        <v>436</v>
      </c>
      <c r="M32" s="294" t="s">
        <v>713</v>
      </c>
      <c r="N32" s="1068"/>
      <c r="O32" s="1069"/>
      <c r="P32" s="286"/>
      <c r="Q32" s="276"/>
      <c r="R32" s="448"/>
      <c r="W32" s="456"/>
      <c r="X32" s="456"/>
    </row>
    <row r="33" spans="1:24" ht="23.25" customHeight="1">
      <c r="A33" s="276">
        <f>A32</f>
        <v>13</v>
      </c>
      <c r="C33" s="297"/>
      <c r="D33" s="300"/>
      <c r="E33" s="300"/>
      <c r="F33" s="303"/>
      <c r="G33" s="303"/>
      <c r="H33" s="606"/>
      <c r="I33" s="449"/>
      <c r="J33" s="525"/>
      <c r="K33" s="606">
        <v>1000</v>
      </c>
      <c r="L33" s="455">
        <v>0.1</v>
      </c>
      <c r="M33" s="294" t="s">
        <v>719</v>
      </c>
      <c r="N33" s="1070"/>
      <c r="O33" s="1071"/>
      <c r="P33" s="1038"/>
      <c r="Q33" s="276"/>
      <c r="R33" s="448"/>
      <c r="W33" s="456"/>
      <c r="X33" s="456"/>
    </row>
    <row r="34" spans="1:24" ht="23.25" customHeight="1">
      <c r="A34" s="276">
        <f>ROW()/2-3</f>
        <v>14</v>
      </c>
      <c r="C34" s="571">
        <v>12</v>
      </c>
      <c r="D34" s="440"/>
      <c r="E34" s="1236">
        <v>44732</v>
      </c>
      <c r="F34" s="289" t="s">
        <v>511</v>
      </c>
      <c r="G34" s="289"/>
      <c r="H34" s="1066"/>
      <c r="I34" s="289"/>
      <c r="J34" s="458"/>
      <c r="K34" s="1067" t="s">
        <v>39</v>
      </c>
      <c r="L34" s="287" t="s">
        <v>436</v>
      </c>
      <c r="M34" s="294" t="s">
        <v>713</v>
      </c>
      <c r="N34" s="1068"/>
      <c r="O34" s="1069"/>
      <c r="P34" s="286"/>
      <c r="Q34" s="276" t="str">
        <f ca="1">IF(ISBLANK(INDIRECT($A$1&amp;"!B"&amp;($A34+$A$2))),"",IFERROR(TEXT(INDIRECT($A$1&amp;"!"&amp;R$1&amp;($A34+$A$2)),"@"),""))</f>
        <v/>
      </c>
      <c r="R34" s="448"/>
      <c r="W34" s="448"/>
      <c r="X34" s="448"/>
    </row>
    <row r="35" spans="1:24" ht="23.25" customHeight="1">
      <c r="A35" s="276">
        <f>A34</f>
        <v>14</v>
      </c>
      <c r="C35" s="297"/>
      <c r="D35" s="300" t="s">
        <v>509</v>
      </c>
      <c r="E35" s="300" t="s">
        <v>1219</v>
      </c>
      <c r="F35" s="303"/>
      <c r="G35" s="303"/>
      <c r="H35" s="606">
        <v>20</v>
      </c>
      <c r="I35" s="449" t="s">
        <v>715</v>
      </c>
      <c r="J35" s="450">
        <v>500</v>
      </c>
      <c r="K35" s="605">
        <f>H35*J35</f>
        <v>10000</v>
      </c>
      <c r="L35" s="455">
        <v>0.1</v>
      </c>
      <c r="M35" s="294" t="s">
        <v>721</v>
      </c>
      <c r="N35" s="1070"/>
      <c r="O35" s="1071"/>
      <c r="P35" s="1038"/>
      <c r="Q35" s="276" t="str">
        <f ca="1">IF(ISBLANK(INDIRECT($A$1&amp;"!B"&amp;($A35+$A$2))),"",IFERROR(TEXT(INDIRECT($A$1&amp;"!"&amp;R$2&amp;($A35+$A$2)),"@"),""))</f>
        <v/>
      </c>
      <c r="R35" s="448"/>
      <c r="W35" s="456"/>
      <c r="X35" s="456"/>
    </row>
    <row r="36" spans="1:24" ht="23.25" customHeight="1">
      <c r="A36" s="276">
        <f>ROW()/2-3</f>
        <v>15</v>
      </c>
      <c r="C36" s="571">
        <v>13</v>
      </c>
      <c r="D36" s="440"/>
      <c r="E36" s="285"/>
      <c r="F36" s="289" t="s">
        <v>722</v>
      </c>
      <c r="G36" s="289"/>
      <c r="H36" s="1066"/>
      <c r="I36" s="457"/>
      <c r="J36" s="458"/>
      <c r="K36" s="1067" t="s">
        <v>39</v>
      </c>
      <c r="L36" s="287" t="s">
        <v>436</v>
      </c>
      <c r="M36" s="294" t="s">
        <v>713</v>
      </c>
      <c r="N36" s="1068"/>
      <c r="O36" s="1069"/>
      <c r="P36" s="286"/>
      <c r="Q36" s="276"/>
      <c r="R36" s="448"/>
      <c r="W36" s="456"/>
      <c r="X36" s="456"/>
    </row>
    <row r="37" spans="1:24" ht="23.25" customHeight="1">
      <c r="A37" s="276">
        <f>A36</f>
        <v>15</v>
      </c>
      <c r="C37" s="1080"/>
      <c r="D37" s="300"/>
      <c r="E37" s="300"/>
      <c r="F37" s="303"/>
      <c r="G37" s="303"/>
      <c r="H37" s="606"/>
      <c r="I37" s="449"/>
      <c r="J37" s="525"/>
      <c r="K37" s="606">
        <v>10000</v>
      </c>
      <c r="L37" s="455">
        <v>0.1</v>
      </c>
      <c r="M37" s="294" t="s">
        <v>721</v>
      </c>
      <c r="N37" s="1070"/>
      <c r="O37" s="1071"/>
      <c r="P37" s="1038"/>
      <c r="Q37" s="276"/>
      <c r="R37" s="448"/>
      <c r="W37" s="456"/>
      <c r="X37" s="456"/>
    </row>
    <row r="38" spans="1:24" ht="23.25" customHeight="1">
      <c r="L38" s="1072"/>
      <c r="M38" s="427"/>
      <c r="N38" s="1059"/>
      <c r="O38" s="473"/>
      <c r="P38" s="1057"/>
      <c r="Q38" s="276"/>
    </row>
  </sheetData>
  <mergeCells count="10">
    <mergeCell ref="J10:J11"/>
    <mergeCell ref="K10:K11"/>
    <mergeCell ref="M10:M11"/>
    <mergeCell ref="P10:P11"/>
    <mergeCell ref="C10:C11"/>
    <mergeCell ref="F10:F11"/>
    <mergeCell ref="G10:G11"/>
    <mergeCell ref="H10:H11"/>
    <mergeCell ref="I10:I11"/>
    <mergeCell ref="L10:L11"/>
  </mergeCells>
  <phoneticPr fontId="1"/>
  <pageMargins left="0.70866141732283472" right="0.70866141732283472" top="1.1417322834645669" bottom="0.74803149606299213" header="0.51181102362204722" footer="0.31496062992125984"/>
  <pageSetup paperSize="9" scale="50" firstPageNumber="43" orientation="landscape" r:id="rId1"/>
  <headerFooter>
    <oddHeader>&amp;R2022年度　情報化評議会(CI-NET)　標準委員会　第3回　資料6
2022年12月02日</oddHeader>
  </headerFooter>
  <rowBreaks count="1" manualBreakCount="1">
    <brk id="38" min="2" max="1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
  <sheetViews>
    <sheetView workbookViewId="0">
      <selection activeCell="N6" sqref="N6"/>
    </sheetView>
  </sheetViews>
  <sheetFormatPr defaultRowHeight="18.75"/>
  <sheetData/>
  <phoneticPr fontId="1"/>
  <pageMargins left="0.70866141732283472" right="0.70866141732283472" top="1.1417322834645669" bottom="0.74803149606299213" header="0.9055118110236221"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
    <tabColor rgb="FFFFFF00"/>
    <pageSetUpPr fitToPage="1"/>
  </sheetPr>
  <dimension ref="B1:AM54"/>
  <sheetViews>
    <sheetView view="pageBreakPreview" zoomScale="75" zoomScaleNormal="85" zoomScaleSheetLayoutView="75" workbookViewId="0">
      <selection activeCell="P12" sqref="P12"/>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24" width="5.5" style="40" customWidth="1"/>
    <col min="25" max="25" width="5.75" style="40" customWidth="1"/>
    <col min="26" max="37" width="5.625" style="40" customWidth="1"/>
    <col min="38" max="16384" width="8.625" style="40"/>
  </cols>
  <sheetData>
    <row r="1" spans="2:39" ht="19.5" thickBot="1"/>
    <row r="2" spans="2:39" ht="30.75" thickBot="1">
      <c r="B2" s="1408" t="s">
        <v>80</v>
      </c>
      <c r="C2" s="1409"/>
      <c r="D2" s="1409"/>
      <c r="E2" s="1409"/>
      <c r="F2" s="1409"/>
      <c r="G2" s="1409"/>
      <c r="H2" s="1409"/>
      <c r="I2" s="1409"/>
      <c r="J2" s="1410"/>
      <c r="K2" s="41"/>
      <c r="M2" s="676" t="s">
        <v>827</v>
      </c>
      <c r="N2" s="676"/>
      <c r="O2" s="676"/>
      <c r="P2" s="676"/>
      <c r="Q2" s="676"/>
      <c r="R2" s="676"/>
      <c r="S2" s="676"/>
      <c r="T2" s="676"/>
      <c r="U2" s="676"/>
      <c r="V2" s="677"/>
      <c r="W2" s="42"/>
      <c r="X2" s="42"/>
      <c r="AH2" s="42"/>
    </row>
    <row r="4" spans="2:39">
      <c r="B4" s="1411" t="s">
        <v>22</v>
      </c>
      <c r="C4" s="1411"/>
      <c r="D4" s="1411"/>
      <c r="E4" s="1411" t="s">
        <v>81</v>
      </c>
      <c r="F4" s="1411"/>
      <c r="G4" s="1411"/>
      <c r="H4" s="1411" t="s">
        <v>82</v>
      </c>
      <c r="I4" s="1411"/>
      <c r="J4" s="1411"/>
      <c r="K4" s="1411" t="s">
        <v>83</v>
      </c>
      <c r="L4" s="1411"/>
      <c r="M4" s="1411"/>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row>
    <row r="5" spans="2:39">
      <c r="B5" s="1406" t="s">
        <v>27</v>
      </c>
      <c r="C5" s="1406"/>
      <c r="D5" s="1406"/>
      <c r="E5" s="1407" t="s">
        <v>85</v>
      </c>
      <c r="F5" s="1407"/>
      <c r="G5" s="1407"/>
      <c r="H5" s="1407" t="s">
        <v>86</v>
      </c>
      <c r="I5" s="1407"/>
      <c r="J5" s="1407"/>
      <c r="K5" s="1406">
        <v>1</v>
      </c>
      <c r="L5" s="1406"/>
      <c r="M5" s="1406"/>
      <c r="N5" s="1406">
        <v>1</v>
      </c>
      <c r="O5" s="1406"/>
      <c r="P5" s="1406"/>
      <c r="Q5" s="68"/>
      <c r="R5" s="68"/>
      <c r="S5" s="1391" t="s">
        <v>35</v>
      </c>
      <c r="T5" s="1391"/>
      <c r="U5" s="1391"/>
      <c r="V5" s="1392" t="s">
        <v>36</v>
      </c>
      <c r="W5" s="1392"/>
      <c r="X5" s="1392"/>
      <c r="Y5" s="1392"/>
      <c r="Z5" s="1393" t="s">
        <v>37</v>
      </c>
      <c r="AA5" s="1393"/>
      <c r="AB5" s="1393"/>
      <c r="AC5" s="1394">
        <v>44540</v>
      </c>
      <c r="AD5" s="1395"/>
      <c r="AE5" s="1395"/>
      <c r="AF5" s="1396" t="s">
        <v>87</v>
      </c>
      <c r="AG5" s="1397"/>
      <c r="AH5" s="1398"/>
      <c r="AM5" s="775"/>
    </row>
    <row r="6" spans="2:39">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M6" s="776"/>
    </row>
    <row r="7" spans="2:39">
      <c r="B7" s="779" t="s">
        <v>526</v>
      </c>
      <c r="C7" s="779"/>
      <c r="D7" s="779"/>
      <c r="E7" s="779"/>
      <c r="F7" s="779"/>
      <c r="G7" s="780"/>
      <c r="H7" s="81"/>
      <c r="I7" s="81"/>
      <c r="J7" s="81"/>
      <c r="K7" s="81"/>
      <c r="L7" s="81"/>
      <c r="M7" s="81"/>
      <c r="N7" s="81"/>
      <c r="O7" s="194"/>
      <c r="P7" s="194"/>
      <c r="Q7" s="195"/>
      <c r="R7" s="68"/>
      <c r="S7" s="818" t="s">
        <v>755</v>
      </c>
      <c r="T7" s="819"/>
      <c r="U7" s="820"/>
      <c r="V7" s="820"/>
      <c r="W7" s="820"/>
      <c r="X7" s="820"/>
      <c r="Y7" s="821" t="s">
        <v>756</v>
      </c>
      <c r="Z7" s="196"/>
      <c r="AA7" s="196"/>
      <c r="AB7" s="196"/>
      <c r="AC7" s="196"/>
      <c r="AD7" s="196"/>
      <c r="AE7" s="196"/>
      <c r="AF7" s="196"/>
      <c r="AG7" s="196"/>
      <c r="AH7" s="179"/>
      <c r="AM7" s="776"/>
    </row>
    <row r="8" spans="2:39">
      <c r="B8" s="852"/>
      <c r="C8" s="852"/>
      <c r="D8" s="852"/>
      <c r="E8" s="852"/>
      <c r="F8" s="852"/>
      <c r="G8" s="185"/>
      <c r="H8" s="68"/>
      <c r="I8" s="68"/>
      <c r="J8" s="68"/>
      <c r="K8" s="68"/>
      <c r="L8" s="68"/>
      <c r="M8" s="68"/>
      <c r="N8" s="68"/>
      <c r="O8" s="863"/>
      <c r="P8" s="863"/>
      <c r="Q8" s="195"/>
      <c r="R8" s="68"/>
      <c r="S8" s="851"/>
      <c r="T8" s="852"/>
      <c r="U8" s="853"/>
      <c r="V8" s="853"/>
      <c r="W8" s="853"/>
      <c r="X8" s="853"/>
      <c r="Y8" s="854"/>
      <c r="Z8" s="68"/>
      <c r="AA8" s="68"/>
      <c r="AB8" s="68"/>
      <c r="AC8" s="68"/>
      <c r="AD8" s="68"/>
      <c r="AE8" s="68"/>
      <c r="AF8" s="68"/>
      <c r="AG8" s="68"/>
      <c r="AH8" s="855"/>
      <c r="AM8" s="776"/>
    </row>
    <row r="9" spans="2:39" ht="18" customHeight="1">
      <c r="B9" s="861" t="s">
        <v>797</v>
      </c>
      <c r="C9" s="198"/>
      <c r="D9" s="198"/>
      <c r="E9" s="198"/>
      <c r="F9" s="862"/>
      <c r="G9" s="65" t="s">
        <v>800</v>
      </c>
      <c r="H9" s="63"/>
      <c r="I9" s="63"/>
      <c r="J9" s="63"/>
      <c r="K9" s="63"/>
      <c r="L9" s="63"/>
      <c r="M9" s="63"/>
      <c r="N9" s="63"/>
      <c r="O9" s="199"/>
      <c r="P9" s="860"/>
      <c r="Q9" s="195"/>
      <c r="R9" s="68"/>
      <c r="S9" s="861" t="s">
        <v>799</v>
      </c>
      <c r="T9" s="198"/>
      <c r="U9" s="864"/>
      <c r="V9" s="864"/>
      <c r="W9" s="864"/>
      <c r="X9" s="865"/>
      <c r="Y9" s="65" t="s">
        <v>800</v>
      </c>
      <c r="Z9" s="63"/>
      <c r="AA9" s="63"/>
      <c r="AB9" s="63"/>
      <c r="AC9" s="63"/>
      <c r="AD9" s="63"/>
      <c r="AE9" s="63"/>
      <c r="AF9" s="45"/>
      <c r="AG9" s="45"/>
      <c r="AH9" s="46"/>
      <c r="AM9" s="776"/>
    </row>
    <row r="10" spans="2:39" ht="18" customHeight="1">
      <c r="B10" s="817" t="s">
        <v>798</v>
      </c>
      <c r="C10" s="196"/>
      <c r="D10" s="196"/>
      <c r="E10" s="196"/>
      <c r="F10" s="197"/>
      <c r="G10" s="65"/>
      <c r="H10" s="63"/>
      <c r="I10" s="63"/>
      <c r="J10" s="63"/>
      <c r="K10" s="63"/>
      <c r="L10" s="63"/>
      <c r="M10" s="63"/>
      <c r="N10" s="63"/>
      <c r="O10" s="203"/>
      <c r="P10" s="204"/>
      <c r="Q10" s="205"/>
      <c r="R10" s="68"/>
      <c r="S10" s="237" t="s">
        <v>45</v>
      </c>
      <c r="T10" s="81"/>
      <c r="U10" s="206"/>
      <c r="V10" s="206"/>
      <c r="W10" s="206"/>
      <c r="X10" s="206"/>
      <c r="Y10" s="200" t="s">
        <v>88</v>
      </c>
      <c r="Z10" s="81"/>
      <c r="AA10" s="81"/>
      <c r="AB10" s="81"/>
      <c r="AC10" s="81"/>
      <c r="AD10" s="81"/>
      <c r="AE10" s="81"/>
      <c r="AF10" s="48"/>
      <c r="AG10" s="48"/>
      <c r="AH10" s="57"/>
      <c r="AM10" s="776"/>
    </row>
    <row r="11" spans="2:39">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45"/>
      <c r="AG11" s="45"/>
      <c r="AH11" s="46"/>
      <c r="AM11" s="776"/>
    </row>
    <row r="12" spans="2:39">
      <c r="B12" s="80"/>
      <c r="C12" s="81"/>
      <c r="D12" s="81"/>
      <c r="E12" s="81"/>
      <c r="F12" s="201"/>
      <c r="G12" s="65"/>
      <c r="H12" s="63"/>
      <c r="I12" s="63"/>
      <c r="J12" s="63"/>
      <c r="K12" s="63"/>
      <c r="L12" s="63"/>
      <c r="M12" s="63"/>
      <c r="N12" s="63"/>
      <c r="O12" s="203"/>
      <c r="P12" s="204"/>
      <c r="Q12" s="205"/>
      <c r="R12" s="68"/>
      <c r="S12" s="238" t="s">
        <v>52</v>
      </c>
      <c r="T12" s="239"/>
      <c r="U12" s="63"/>
      <c r="V12" s="63"/>
      <c r="W12" s="63"/>
      <c r="X12" s="63"/>
      <c r="Y12" s="240" t="s">
        <v>53</v>
      </c>
      <c r="Z12" s="63"/>
      <c r="AA12" s="63"/>
      <c r="AB12" s="63"/>
      <c r="AC12" s="63"/>
      <c r="AD12" s="63"/>
      <c r="AE12" s="63"/>
      <c r="AF12" s="45"/>
      <c r="AG12" s="45"/>
      <c r="AH12" s="46"/>
      <c r="AM12" s="776"/>
    </row>
    <row r="13" spans="2:39">
      <c r="B13" s="65" t="s">
        <v>91</v>
      </c>
      <c r="C13" s="63"/>
      <c r="D13" s="63"/>
      <c r="E13" s="63"/>
      <c r="F13" s="64"/>
      <c r="G13" s="210" t="s">
        <v>973</v>
      </c>
      <c r="H13" s="63"/>
      <c r="I13" s="63"/>
      <c r="J13" s="63"/>
      <c r="K13" s="63"/>
      <c r="L13" s="63"/>
      <c r="M13" s="63"/>
      <c r="N13" s="63"/>
      <c r="O13" s="203"/>
      <c r="P13" s="204"/>
      <c r="Q13" s="205"/>
      <c r="R13" s="191"/>
      <c r="S13" s="243" t="s">
        <v>54</v>
      </c>
      <c r="T13" s="241"/>
      <c r="U13" s="81"/>
      <c r="V13" s="81"/>
      <c r="W13" s="81"/>
      <c r="X13" s="81"/>
      <c r="Y13" s="242" t="s">
        <v>55</v>
      </c>
      <c r="Z13" s="81"/>
      <c r="AA13" s="81"/>
      <c r="AB13" s="81"/>
      <c r="AC13" s="81"/>
      <c r="AD13" s="81"/>
      <c r="AE13" s="81"/>
      <c r="AF13" s="48"/>
      <c r="AG13" s="48"/>
      <c r="AH13" s="57"/>
      <c r="AM13" s="777"/>
    </row>
    <row r="14" spans="2:39">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09"/>
      <c r="Y14" s="210" t="s">
        <v>57</v>
      </c>
      <c r="Z14" s="63"/>
      <c r="AA14" s="63"/>
      <c r="AB14" s="63"/>
      <c r="AC14" s="63"/>
      <c r="AD14" s="63"/>
      <c r="AE14" s="63"/>
      <c r="AF14" s="45"/>
      <c r="AG14" s="45"/>
      <c r="AH14" s="46"/>
      <c r="AM14" s="778"/>
    </row>
    <row r="15" spans="2:39">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row>
    <row r="16" spans="2:39">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45"/>
      <c r="AG16" s="45"/>
      <c r="AH16" s="46"/>
    </row>
    <row r="17" spans="2:34">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784"/>
      <c r="Y17" s="63"/>
      <c r="Z17" s="64"/>
      <c r="AA17" s="781" t="s">
        <v>105</v>
      </c>
      <c r="AB17" s="780"/>
      <c r="AC17" s="780"/>
      <c r="AD17" s="780"/>
      <c r="AE17" s="782">
        <v>10</v>
      </c>
      <c r="AF17" s="45"/>
      <c r="AG17" s="45"/>
      <c r="AH17" s="46"/>
    </row>
    <row r="18" spans="2:34">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6</v>
      </c>
      <c r="X18" s="63"/>
      <c r="Y18" s="63"/>
      <c r="Z18" s="64"/>
      <c r="AA18" s="65" t="s">
        <v>109</v>
      </c>
      <c r="AB18" s="63"/>
      <c r="AC18" s="63"/>
      <c r="AD18" s="64"/>
      <c r="AE18" s="213" t="s">
        <v>110</v>
      </c>
      <c r="AF18" s="45"/>
      <c r="AG18" s="45"/>
      <c r="AH18" s="46"/>
    </row>
    <row r="19" spans="2:34">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60"/>
      <c r="AG19" s="60"/>
      <c r="AH19" s="179"/>
    </row>
    <row r="20" spans="2:34">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row>
    <row r="21" spans="2:34">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45"/>
      <c r="AG21" s="45"/>
      <c r="AH21" s="180"/>
    </row>
    <row r="22" spans="2:34">
      <c r="B22" s="65" t="s">
        <v>864</v>
      </c>
      <c r="C22" s="63"/>
      <c r="D22" s="63"/>
      <c r="E22" s="63"/>
      <c r="F22" s="64"/>
      <c r="G22" s="65" t="s">
        <v>126</v>
      </c>
      <c r="H22" s="63"/>
      <c r="I22" s="63"/>
      <c r="J22" s="63"/>
      <c r="K22" s="63"/>
      <c r="L22" s="63"/>
      <c r="M22" s="63"/>
      <c r="N22" s="63"/>
      <c r="O22" s="63"/>
      <c r="P22" s="64"/>
      <c r="Q22" s="68"/>
      <c r="R22" s="68"/>
      <c r="S22" s="65" t="s">
        <v>123</v>
      </c>
      <c r="T22" s="219"/>
      <c r="U22" s="63"/>
      <c r="V22" s="64"/>
      <c r="W22" s="216" t="s">
        <v>124</v>
      </c>
      <c r="X22" s="63"/>
      <c r="Y22" s="63"/>
      <c r="Z22" s="64"/>
      <c r="AA22" s="80"/>
      <c r="AB22" s="81"/>
      <c r="AC22" s="81"/>
      <c r="AD22" s="81"/>
      <c r="AE22" s="81"/>
      <c r="AF22" s="48"/>
      <c r="AG22" s="48"/>
      <c r="AH22" s="57"/>
    </row>
    <row r="23" spans="2:34">
      <c r="B23" s="68"/>
      <c r="C23" s="68"/>
      <c r="D23" s="68"/>
      <c r="E23" s="68"/>
      <c r="F23" s="68"/>
      <c r="G23" s="68"/>
      <c r="H23" s="68"/>
      <c r="I23" s="68"/>
      <c r="J23" s="68"/>
      <c r="K23" s="68"/>
      <c r="L23" s="68"/>
      <c r="M23" s="68"/>
      <c r="N23" s="68"/>
      <c r="O23" s="68"/>
      <c r="P23" s="68"/>
      <c r="Q23" s="68"/>
      <c r="R23" s="68"/>
      <c r="S23" s="191"/>
      <c r="T23" s="191"/>
      <c r="U23" s="191"/>
      <c r="V23" s="191"/>
      <c r="W23" s="191"/>
      <c r="X23" s="191"/>
      <c r="Y23" s="68"/>
      <c r="Z23" s="68"/>
      <c r="AA23" s="68"/>
      <c r="AB23" s="68"/>
      <c r="AC23" s="68"/>
      <c r="AD23" s="68"/>
      <c r="AE23" s="68"/>
    </row>
    <row r="24" spans="2:34">
      <c r="B24" s="65" t="s">
        <v>127</v>
      </c>
      <c r="C24" s="63"/>
      <c r="D24" s="63"/>
      <c r="E24" s="63"/>
      <c r="F24" s="63"/>
      <c r="G24" s="220"/>
      <c r="H24" s="63"/>
      <c r="I24" s="221"/>
      <c r="J24" s="221"/>
      <c r="K24" s="66" t="s">
        <v>128</v>
      </c>
      <c r="L24" s="68"/>
      <c r="M24" s="65" t="s">
        <v>129</v>
      </c>
      <c r="N24" s="63"/>
      <c r="O24" s="63"/>
      <c r="P24" s="63"/>
      <c r="Q24" s="63"/>
      <c r="R24" s="65"/>
      <c r="S24" s="76"/>
      <c r="T24" s="77"/>
      <c r="U24" s="77"/>
      <c r="V24" s="78" t="s">
        <v>130</v>
      </c>
      <c r="W24" s="190"/>
      <c r="X24" s="82" t="s">
        <v>131</v>
      </c>
      <c r="Y24" s="63"/>
      <c r="Z24" s="63"/>
      <c r="AA24" s="63"/>
      <c r="AB24" s="63"/>
      <c r="AC24" s="64"/>
      <c r="AD24" s="65"/>
      <c r="AE24" s="63"/>
      <c r="AF24" s="45"/>
      <c r="AG24" s="45"/>
      <c r="AH24" s="54" t="s">
        <v>132</v>
      </c>
    </row>
    <row r="25" spans="2:34">
      <c r="B25" s="65" t="s">
        <v>133</v>
      </c>
      <c r="C25" s="63"/>
      <c r="D25" s="63"/>
      <c r="E25" s="63"/>
      <c r="F25" s="63"/>
      <c r="G25" s="56"/>
      <c r="H25" s="63"/>
      <c r="I25" s="221"/>
      <c r="J25" s="221"/>
      <c r="K25" s="66" t="s">
        <v>134</v>
      </c>
      <c r="L25" s="68"/>
      <c r="M25" s="65" t="s">
        <v>135</v>
      </c>
      <c r="N25" s="63"/>
      <c r="O25" s="63"/>
      <c r="P25" s="63"/>
      <c r="Q25" s="63"/>
      <c r="R25" s="65"/>
      <c r="S25" s="52"/>
      <c r="T25" s="77"/>
      <c r="U25" s="77"/>
      <c r="V25" s="66" t="s">
        <v>136</v>
      </c>
      <c r="W25" s="596"/>
      <c r="X25" s="82" t="s">
        <v>137</v>
      </c>
      <c r="Y25" s="63"/>
      <c r="Z25" s="63"/>
      <c r="AA25" s="63"/>
      <c r="AB25" s="63"/>
      <c r="AC25" s="64"/>
      <c r="AD25" s="65"/>
      <c r="AE25" s="63"/>
      <c r="AF25" s="45"/>
      <c r="AG25" s="45"/>
      <c r="AH25" s="54" t="s">
        <v>954</v>
      </c>
    </row>
    <row r="26" spans="2:34">
      <c r="B26" s="65" t="s">
        <v>139</v>
      </c>
      <c r="C26" s="63"/>
      <c r="D26" s="63"/>
      <c r="E26" s="63"/>
      <c r="F26" s="63"/>
      <c r="G26" s="220"/>
      <c r="H26" s="63"/>
      <c r="I26" s="221"/>
      <c r="J26" s="221"/>
      <c r="K26" s="66" t="s">
        <v>140</v>
      </c>
      <c r="L26" s="68"/>
      <c r="M26" s="65" t="s">
        <v>141</v>
      </c>
      <c r="N26" s="63"/>
      <c r="O26" s="63"/>
      <c r="P26" s="63"/>
      <c r="Q26" s="63"/>
      <c r="R26" s="65"/>
      <c r="S26" s="76"/>
      <c r="T26" s="77"/>
      <c r="U26" s="77"/>
      <c r="V26" s="78" t="s">
        <v>142</v>
      </c>
      <c r="W26" s="190"/>
      <c r="X26" s="1081" t="s">
        <v>143</v>
      </c>
      <c r="Y26" s="784"/>
      <c r="Z26" s="784"/>
      <c r="AA26" s="784"/>
      <c r="AB26" s="784"/>
      <c r="AC26" s="785"/>
      <c r="AD26" s="783"/>
      <c r="AE26" s="784"/>
      <c r="AF26" s="784"/>
      <c r="AG26" s="784"/>
      <c r="AH26" s="786" t="s">
        <v>955</v>
      </c>
    </row>
    <row r="27" spans="2:34">
      <c r="B27" s="65" t="s">
        <v>145</v>
      </c>
      <c r="C27" s="63"/>
      <c r="D27" s="63"/>
      <c r="E27" s="63"/>
      <c r="F27" s="63"/>
      <c r="G27" s="220"/>
      <c r="H27" s="63"/>
      <c r="I27" s="221"/>
      <c r="J27" s="221"/>
      <c r="K27" s="66" t="s">
        <v>146</v>
      </c>
      <c r="L27" s="68"/>
      <c r="M27" s="65" t="s">
        <v>147</v>
      </c>
      <c r="N27" s="63"/>
      <c r="O27" s="63"/>
      <c r="P27" s="63"/>
      <c r="Q27" s="63"/>
      <c r="R27" s="65"/>
      <c r="S27" s="76"/>
      <c r="T27" s="77"/>
      <c r="U27" s="77"/>
      <c r="V27" s="78" t="s">
        <v>142</v>
      </c>
      <c r="W27" s="190"/>
      <c r="X27" s="82" t="s">
        <v>148</v>
      </c>
      <c r="Y27" s="63"/>
      <c r="Z27" s="63"/>
      <c r="AA27" s="63"/>
      <c r="AB27" s="63"/>
      <c r="AC27" s="64"/>
      <c r="AD27" s="65"/>
      <c r="AE27" s="63"/>
      <c r="AF27" s="45"/>
      <c r="AG27" s="45"/>
      <c r="AH27" s="54" t="s">
        <v>956</v>
      </c>
    </row>
    <row r="28" spans="2:34">
      <c r="B28" s="65" t="s">
        <v>150</v>
      </c>
      <c r="C28" s="63"/>
      <c r="D28" s="63"/>
      <c r="E28" s="63"/>
      <c r="F28" s="63"/>
      <c r="G28" s="220"/>
      <c r="H28" s="63"/>
      <c r="I28" s="221"/>
      <c r="J28" s="221"/>
      <c r="K28" s="66" t="s">
        <v>151</v>
      </c>
      <c r="L28" s="68"/>
      <c r="M28" s="65" t="s">
        <v>152</v>
      </c>
      <c r="N28" s="63"/>
      <c r="O28" s="63"/>
      <c r="P28" s="63"/>
      <c r="Q28" s="63"/>
      <c r="R28" s="65"/>
      <c r="S28" s="76"/>
      <c r="T28" s="77"/>
      <c r="U28" s="77"/>
      <c r="V28" s="78" t="s">
        <v>153</v>
      </c>
      <c r="W28" s="190"/>
      <c r="X28" s="82" t="s">
        <v>154</v>
      </c>
      <c r="Y28" s="63"/>
      <c r="Z28" s="63"/>
      <c r="AA28" s="63"/>
      <c r="AB28" s="63"/>
      <c r="AC28" s="64"/>
      <c r="AD28" s="202"/>
      <c r="AE28" s="196"/>
      <c r="AF28" s="60"/>
      <c r="AG28" s="60"/>
      <c r="AH28" s="54" t="s">
        <v>957</v>
      </c>
    </row>
    <row r="29" spans="2:34">
      <c r="B29" s="44" t="s">
        <v>155</v>
      </c>
      <c r="C29" s="45"/>
      <c r="D29" s="45"/>
      <c r="E29" s="45"/>
      <c r="F29" s="45"/>
      <c r="G29" s="55"/>
      <c r="H29" s="45"/>
      <c r="I29" s="51"/>
      <c r="J29" s="51"/>
      <c r="K29" s="54" t="s">
        <v>156</v>
      </c>
      <c r="S29" s="41"/>
      <c r="T29" s="41"/>
      <c r="U29" s="41"/>
      <c r="V29" s="41"/>
      <c r="W29" s="41"/>
      <c r="X29" s="1081" t="s">
        <v>157</v>
      </c>
      <c r="Y29" s="784"/>
      <c r="Z29" s="784"/>
      <c r="AA29" s="784"/>
      <c r="AB29" s="784"/>
      <c r="AC29" s="785"/>
      <c r="AD29" s="783"/>
      <c r="AE29" s="784"/>
      <c r="AF29" s="784"/>
      <c r="AG29" s="784"/>
      <c r="AH29" s="786" t="s">
        <v>958</v>
      </c>
    </row>
    <row r="30" spans="2:34">
      <c r="W30" s="41"/>
      <c r="AH30" s="71"/>
    </row>
    <row r="31" spans="2:34">
      <c r="X31" s="65" t="s">
        <v>754</v>
      </c>
      <c r="Y31" s="63"/>
      <c r="Z31" s="63"/>
      <c r="AA31" s="63"/>
      <c r="AB31" s="63"/>
      <c r="AC31" s="64"/>
      <c r="AD31" s="65"/>
      <c r="AE31" s="63"/>
      <c r="AF31" s="63"/>
      <c r="AG31" s="63"/>
      <c r="AH31" s="66" t="s">
        <v>158</v>
      </c>
    </row>
    <row r="32" spans="2:34">
      <c r="X32" s="65" t="s">
        <v>159</v>
      </c>
      <c r="Y32" s="63"/>
      <c r="Z32" s="63"/>
      <c r="AA32" s="63"/>
      <c r="AB32" s="63"/>
      <c r="AC32" s="64"/>
      <c r="AD32" s="80"/>
      <c r="AE32" s="81"/>
      <c r="AF32" s="81"/>
      <c r="AG32" s="81"/>
      <c r="AH32" s="66" t="s">
        <v>160</v>
      </c>
    </row>
    <row r="33" spans="9:34">
      <c r="X33" s="65" t="s">
        <v>161</v>
      </c>
      <c r="Y33" s="63"/>
      <c r="Z33" s="63"/>
      <c r="AA33" s="63"/>
      <c r="AB33" s="63"/>
      <c r="AC33" s="64"/>
      <c r="AD33" s="65"/>
      <c r="AE33" s="63"/>
      <c r="AF33" s="63"/>
      <c r="AG33" s="63"/>
      <c r="AH33" s="66" t="s">
        <v>146</v>
      </c>
    </row>
    <row r="34" spans="9:34">
      <c r="X34" s="65" t="s">
        <v>162</v>
      </c>
      <c r="Y34" s="63"/>
      <c r="Z34" s="63"/>
      <c r="AA34" s="63"/>
      <c r="AB34" s="63"/>
      <c r="AC34" s="64"/>
      <c r="AD34" s="65"/>
      <c r="AE34" s="63"/>
      <c r="AF34" s="63"/>
      <c r="AG34" s="63"/>
      <c r="AH34" s="66" t="s">
        <v>160</v>
      </c>
    </row>
    <row r="35" spans="9:34">
      <c r="I35" s="72"/>
      <c r="W35" s="191"/>
      <c r="X35" s="783" t="s">
        <v>182</v>
      </c>
      <c r="Y35" s="784"/>
      <c r="Z35" s="784"/>
      <c r="AA35" s="784"/>
      <c r="AB35" s="785"/>
      <c r="AC35" s="783"/>
      <c r="AD35" s="784"/>
      <c r="AE35" s="784"/>
      <c r="AF35" s="784"/>
      <c r="AG35" s="784"/>
      <c r="AH35" s="786" t="s">
        <v>183</v>
      </c>
    </row>
    <row r="36" spans="9:34">
      <c r="I36" s="73"/>
      <c r="X36" s="65" t="s">
        <v>743</v>
      </c>
      <c r="Y36" s="63"/>
      <c r="Z36" s="63"/>
      <c r="AA36" s="63"/>
      <c r="AB36" s="63"/>
      <c r="AC36" s="64"/>
      <c r="AD36" s="80"/>
      <c r="AE36" s="81"/>
      <c r="AF36" s="81"/>
      <c r="AG36" s="81"/>
      <c r="AH36" s="1082" t="s">
        <v>163</v>
      </c>
    </row>
    <row r="37" spans="9:34">
      <c r="I37" s="72"/>
      <c r="X37" s="72"/>
      <c r="Y37" s="72"/>
      <c r="Z37" s="72"/>
      <c r="AA37" s="72"/>
      <c r="AB37" s="72"/>
    </row>
    <row r="38" spans="9:34">
      <c r="I38" s="72"/>
      <c r="J38" s="72"/>
      <c r="K38" s="72"/>
      <c r="L38" s="72"/>
      <c r="P38" s="72"/>
      <c r="Q38" s="72"/>
      <c r="R38" s="72"/>
      <c r="S38" s="72"/>
      <c r="T38" s="72"/>
      <c r="U38" s="72"/>
      <c r="V38" s="72"/>
    </row>
    <row r="39" spans="9:34">
      <c r="I39" s="72"/>
      <c r="J39" s="72"/>
      <c r="K39" s="72"/>
      <c r="L39" s="72"/>
      <c r="M39" s="72"/>
      <c r="N39" s="72"/>
      <c r="O39" s="72"/>
      <c r="P39" s="72"/>
      <c r="Q39" s="72"/>
      <c r="R39" s="72"/>
      <c r="S39" s="72"/>
      <c r="T39" s="72"/>
      <c r="U39" s="72"/>
      <c r="V39" s="72"/>
      <c r="W39" s="72"/>
      <c r="X39" s="72"/>
      <c r="Y39" s="72"/>
      <c r="Z39" s="72"/>
      <c r="AA39" s="72"/>
      <c r="AB39" s="72"/>
    </row>
    <row r="40" spans="9:34">
      <c r="I40" s="72"/>
      <c r="J40" s="72"/>
      <c r="K40" s="72"/>
      <c r="L40" s="72"/>
      <c r="M40" s="72"/>
      <c r="N40" s="72"/>
      <c r="O40" s="72"/>
      <c r="P40" s="72"/>
      <c r="Q40" s="72"/>
      <c r="R40" s="72"/>
      <c r="S40" s="72"/>
      <c r="T40" s="72"/>
      <c r="U40" s="72"/>
      <c r="V40" s="72"/>
      <c r="W40" s="72"/>
      <c r="X40" s="72"/>
      <c r="Y40" s="72"/>
      <c r="Z40" s="72"/>
      <c r="AA40" s="72"/>
      <c r="AB40" s="72"/>
      <c r="AC40" s="72"/>
    </row>
    <row r="41" spans="9:34">
      <c r="J41" s="72"/>
      <c r="K41" s="72"/>
      <c r="L41" s="72"/>
      <c r="M41" s="72"/>
      <c r="N41" s="72"/>
      <c r="O41" s="72"/>
      <c r="P41" s="72"/>
      <c r="Q41" s="72"/>
      <c r="R41" s="72"/>
      <c r="S41" s="72"/>
      <c r="T41" s="72"/>
      <c r="U41" s="72"/>
      <c r="V41" s="72"/>
      <c r="W41" s="72"/>
      <c r="X41" s="72"/>
      <c r="Y41" s="72"/>
      <c r="Z41" s="72"/>
      <c r="AA41" s="72"/>
      <c r="AB41" s="72"/>
      <c r="AC41" s="72"/>
    </row>
    <row r="42" spans="9:34">
      <c r="J42" s="72"/>
      <c r="K42" s="72"/>
      <c r="L42" s="72"/>
      <c r="M42" s="72"/>
      <c r="N42" s="72"/>
      <c r="O42" s="72"/>
      <c r="P42" s="72"/>
      <c r="Q42" s="72"/>
      <c r="R42" s="72"/>
      <c r="S42" s="72"/>
      <c r="T42" s="72"/>
      <c r="U42" s="72"/>
      <c r="V42" s="72"/>
      <c r="W42" s="72"/>
      <c r="X42" s="72"/>
      <c r="Y42" s="72"/>
      <c r="Z42" s="72"/>
      <c r="AA42" s="72"/>
      <c r="AB42" s="72"/>
      <c r="AC42" s="72"/>
    </row>
    <row r="43" spans="9:34">
      <c r="J43" s="72"/>
      <c r="K43" s="72"/>
      <c r="L43" s="72"/>
      <c r="M43" s="72"/>
      <c r="N43" s="72"/>
      <c r="O43" s="72"/>
      <c r="P43" s="72"/>
      <c r="Q43" s="72"/>
      <c r="R43" s="72"/>
      <c r="S43" s="72"/>
      <c r="T43" s="72"/>
      <c r="U43" s="72"/>
      <c r="V43" s="72"/>
      <c r="W43" s="72"/>
      <c r="X43" s="72"/>
      <c r="Y43" s="72"/>
      <c r="Z43" s="72"/>
      <c r="AA43" s="72"/>
      <c r="AB43" s="72"/>
      <c r="AC43" s="72"/>
    </row>
    <row r="44" spans="9:34">
      <c r="J44" s="72"/>
      <c r="K44" s="72"/>
      <c r="L44" s="72"/>
      <c r="M44" s="72"/>
      <c r="N44" s="72"/>
      <c r="O44" s="72"/>
      <c r="P44" s="72"/>
      <c r="Q44" s="72"/>
      <c r="R44" s="72"/>
      <c r="S44" s="72"/>
      <c r="T44" s="72"/>
      <c r="U44" s="72"/>
      <c r="V44" s="72"/>
      <c r="W44" s="72"/>
      <c r="X44" s="72"/>
      <c r="Y44" s="72"/>
      <c r="Z44" s="72"/>
      <c r="AA44" s="72"/>
      <c r="AB44" s="72"/>
      <c r="AC44" s="72"/>
    </row>
    <row r="45" spans="9:34">
      <c r="J45" s="72"/>
      <c r="K45" s="72"/>
      <c r="L45" s="72"/>
      <c r="M45" s="72"/>
      <c r="N45" s="72"/>
      <c r="O45" s="72"/>
      <c r="P45" s="72"/>
      <c r="Q45" s="72"/>
      <c r="R45" s="72"/>
      <c r="S45" s="72"/>
      <c r="T45" s="72"/>
      <c r="U45" s="72"/>
      <c r="V45" s="72"/>
      <c r="W45" s="72"/>
      <c r="X45" s="72"/>
      <c r="Y45" s="72"/>
      <c r="Z45" s="72"/>
      <c r="AA45" s="72"/>
      <c r="AB45" s="72"/>
      <c r="AC45" s="72"/>
    </row>
    <row r="46" spans="9:34">
      <c r="J46" s="72"/>
      <c r="K46" s="72"/>
      <c r="L46" s="72"/>
      <c r="M46" s="72"/>
      <c r="N46" s="72"/>
      <c r="O46" s="72"/>
      <c r="P46" s="72"/>
      <c r="Q46" s="72"/>
      <c r="R46" s="72"/>
      <c r="S46" s="72"/>
      <c r="T46" s="72"/>
      <c r="U46" s="72"/>
      <c r="V46" s="72"/>
      <c r="W46" s="72"/>
      <c r="X46" s="72"/>
    </row>
    <row r="47" spans="9:34">
      <c r="J47" s="72"/>
      <c r="K47" s="72"/>
      <c r="L47" s="72"/>
      <c r="M47" s="72"/>
      <c r="N47" s="72"/>
      <c r="O47" s="72"/>
      <c r="P47" s="72"/>
      <c r="Q47" s="72"/>
      <c r="R47" s="72"/>
      <c r="S47" s="72"/>
      <c r="T47" s="72"/>
      <c r="U47" s="72"/>
      <c r="V47" s="72"/>
      <c r="W47" s="72"/>
      <c r="X47" s="72"/>
    </row>
    <row r="48" spans="9:34">
      <c r="J48" s="72"/>
      <c r="K48" s="72"/>
      <c r="L48" s="72"/>
      <c r="M48" s="72"/>
      <c r="N48" s="72"/>
      <c r="O48" s="72"/>
      <c r="P48" s="72"/>
      <c r="Q48" s="72"/>
      <c r="R48" s="72"/>
      <c r="S48" s="72"/>
      <c r="T48" s="72"/>
      <c r="U48" s="72"/>
      <c r="V48" s="72"/>
      <c r="W48" s="72"/>
      <c r="X48" s="72"/>
    </row>
    <row r="49" spans="10:24">
      <c r="J49" s="72"/>
      <c r="K49" s="72"/>
      <c r="L49" s="72"/>
      <c r="M49" s="72"/>
      <c r="N49" s="72"/>
      <c r="O49" s="72"/>
      <c r="P49" s="72"/>
      <c r="Q49" s="72"/>
      <c r="R49" s="72"/>
      <c r="S49" s="72"/>
      <c r="T49" s="72"/>
      <c r="U49" s="72"/>
      <c r="V49" s="72"/>
      <c r="W49" s="72"/>
      <c r="X49" s="72"/>
    </row>
    <row r="50" spans="10:24">
      <c r="J50" s="72"/>
      <c r="K50" s="72"/>
      <c r="L50" s="72"/>
      <c r="M50" s="72"/>
      <c r="N50" s="72"/>
      <c r="O50" s="72"/>
      <c r="P50" s="72"/>
      <c r="Q50" s="72"/>
      <c r="R50" s="72"/>
      <c r="S50" s="72"/>
      <c r="T50" s="72"/>
      <c r="U50" s="72"/>
      <c r="V50" s="72"/>
      <c r="W50" s="72"/>
      <c r="X50" s="72"/>
    </row>
    <row r="51" spans="10:24">
      <c r="J51" s="72"/>
      <c r="K51" s="72"/>
      <c r="L51" s="72"/>
      <c r="M51" s="72"/>
      <c r="N51" s="72"/>
      <c r="O51" s="72"/>
      <c r="P51" s="72"/>
      <c r="Q51" s="72"/>
      <c r="W51" s="72"/>
    </row>
    <row r="52" spans="10:24">
      <c r="J52" s="72"/>
      <c r="K52" s="72"/>
      <c r="L52" s="72"/>
      <c r="M52" s="72"/>
      <c r="N52" s="72"/>
      <c r="O52" s="72"/>
      <c r="P52" s="72"/>
      <c r="Q52" s="72"/>
    </row>
    <row r="53" spans="10:24">
      <c r="J53" s="72"/>
      <c r="K53" s="72"/>
      <c r="L53" s="72"/>
      <c r="M53" s="72"/>
      <c r="N53" s="72"/>
      <c r="O53" s="72"/>
      <c r="P53" s="72"/>
      <c r="Q53" s="72"/>
    </row>
    <row r="54" spans="10:24">
      <c r="M54" s="72"/>
      <c r="N54" s="72"/>
      <c r="O54" s="72"/>
      <c r="P54" s="72"/>
      <c r="Q54" s="72"/>
    </row>
  </sheetData>
  <mergeCells count="21">
    <mergeCell ref="V5:Y5"/>
    <mergeCell ref="Z5:AB5"/>
    <mergeCell ref="AC5:AE5"/>
    <mergeCell ref="AF5:AH5"/>
    <mergeCell ref="V4:Y4"/>
    <mergeCell ref="Z4:AB4"/>
    <mergeCell ref="AC4:AE4"/>
    <mergeCell ref="AF4:AH4"/>
    <mergeCell ref="B2:J2"/>
    <mergeCell ref="S5:U5"/>
    <mergeCell ref="B4:D4"/>
    <mergeCell ref="E4:G4"/>
    <mergeCell ref="H4:J4"/>
    <mergeCell ref="K4:M4"/>
    <mergeCell ref="N4:P4"/>
    <mergeCell ref="S4:U4"/>
    <mergeCell ref="B5:D5"/>
    <mergeCell ref="E5:G5"/>
    <mergeCell ref="H5:J5"/>
    <mergeCell ref="K5:M5"/>
    <mergeCell ref="N5:P5"/>
  </mergeCells>
  <phoneticPr fontId="1"/>
  <conditionalFormatting sqref="M24:M27">
    <cfRule type="duplicateValues" dxfId="6" priority="2"/>
  </conditionalFormatting>
  <conditionalFormatting sqref="M28">
    <cfRule type="duplicateValues" dxfId="5" priority="1"/>
  </conditionalFormatting>
  <pageMargins left="0.70866141732283472" right="0.70866141732283472" top="1.1417322834645669" bottom="0.74803149606299213" header="0.51181102362204722" footer="0.31496062992125984"/>
  <pageSetup paperSize="9" scale="56" orientation="landscape" r:id="rId1"/>
  <headerFooter>
    <oddHeader xml:space="preserve">&amp;R2022年度　情報化評議会(CI-NET)　LiteS規約WG　第6回　資料2-2
2022年11月24日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
    <tabColor rgb="FFFFFF00"/>
    <pageSetUpPr fitToPage="1"/>
  </sheetPr>
  <dimension ref="B1:AI53"/>
  <sheetViews>
    <sheetView view="pageBreakPreview" zoomScale="75" zoomScaleNormal="85" zoomScaleSheetLayoutView="75" workbookViewId="0">
      <selection activeCell="P12" sqref="P12"/>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36" width="5.625" style="40" customWidth="1"/>
    <col min="37" max="16384" width="8.625" style="40"/>
  </cols>
  <sheetData>
    <row r="1" spans="2:34" ht="19.5" thickBot="1"/>
    <row r="2" spans="2:34" ht="36" thickBot="1">
      <c r="B2" s="1408" t="s">
        <v>164</v>
      </c>
      <c r="C2" s="1409"/>
      <c r="D2" s="1409"/>
      <c r="E2" s="1409"/>
      <c r="F2" s="1409"/>
      <c r="G2" s="1409"/>
      <c r="H2" s="1409"/>
      <c r="I2" s="1409"/>
      <c r="J2" s="1410"/>
      <c r="K2" s="41"/>
      <c r="M2" s="677" t="s">
        <v>827</v>
      </c>
      <c r="N2" s="880"/>
      <c r="O2" s="880"/>
      <c r="P2" s="880"/>
      <c r="Q2" s="881"/>
      <c r="R2" s="880"/>
      <c r="S2" s="880"/>
      <c r="T2" s="880"/>
      <c r="U2" s="880"/>
      <c r="V2" s="880"/>
      <c r="W2" s="42"/>
      <c r="AG2" s="42"/>
    </row>
    <row r="4" spans="2:34">
      <c r="B4" s="1411" t="s">
        <v>22</v>
      </c>
      <c r="C4" s="1411"/>
      <c r="D4" s="1411"/>
      <c r="E4" s="1411" t="s">
        <v>81</v>
      </c>
      <c r="F4" s="1411"/>
      <c r="G4" s="1411"/>
      <c r="H4" s="1411" t="s">
        <v>82</v>
      </c>
      <c r="I4" s="1411"/>
      <c r="J4" s="1411"/>
      <c r="K4" s="1411" t="s">
        <v>83</v>
      </c>
      <c r="L4" s="1411"/>
      <c r="M4" s="1411"/>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row>
    <row r="5" spans="2:34">
      <c r="B5" s="1406" t="s">
        <v>27</v>
      </c>
      <c r="C5" s="1406"/>
      <c r="D5" s="1406"/>
      <c r="E5" s="1407" t="s">
        <v>85</v>
      </c>
      <c r="F5" s="1407"/>
      <c r="G5" s="1407"/>
      <c r="H5" s="1407" t="s">
        <v>86</v>
      </c>
      <c r="I5" s="1407"/>
      <c r="J5" s="1407"/>
      <c r="K5" s="1406">
        <v>1</v>
      </c>
      <c r="L5" s="1406"/>
      <c r="M5" s="1406"/>
      <c r="N5" s="1406">
        <v>1</v>
      </c>
      <c r="O5" s="1406"/>
      <c r="P5" s="1406"/>
      <c r="Q5" s="68"/>
      <c r="R5" s="68"/>
      <c r="S5" s="1391" t="s">
        <v>35</v>
      </c>
      <c r="T5" s="1391"/>
      <c r="U5" s="1391"/>
      <c r="V5" s="1392" t="s">
        <v>36</v>
      </c>
      <c r="W5" s="1392"/>
      <c r="X5" s="1392"/>
      <c r="Y5" s="1392"/>
      <c r="Z5" s="1393" t="s">
        <v>37</v>
      </c>
      <c r="AA5" s="1393"/>
      <c r="AB5" s="1393"/>
      <c r="AC5" s="1394">
        <v>44540</v>
      </c>
      <c r="AD5" s="1395"/>
      <c r="AE5" s="1395"/>
      <c r="AF5" s="1396" t="s">
        <v>87</v>
      </c>
      <c r="AG5" s="1397"/>
      <c r="AH5" s="1398"/>
    </row>
    <row r="6" spans="2:34">
      <c r="B6" s="185"/>
      <c r="C6" s="185"/>
      <c r="D6" s="185"/>
      <c r="E6" s="185"/>
      <c r="F6" s="185"/>
      <c r="G6" s="185"/>
      <c r="H6" s="68"/>
      <c r="I6" s="68"/>
      <c r="J6" s="68"/>
      <c r="K6" s="68"/>
      <c r="L6" s="68"/>
      <c r="M6" s="68"/>
      <c r="N6" s="68"/>
      <c r="O6" s="68"/>
      <c r="P6" s="68"/>
      <c r="Q6" s="68"/>
      <c r="R6" s="68"/>
      <c r="S6" s="68"/>
      <c r="T6" s="68"/>
      <c r="U6" s="68"/>
      <c r="V6" s="68"/>
      <c r="W6" s="68"/>
      <c r="X6" s="68"/>
      <c r="Y6" s="68"/>
      <c r="Z6" s="68"/>
      <c r="AA6" s="68"/>
      <c r="AB6" s="68"/>
      <c r="AC6" s="68"/>
      <c r="AD6" s="68"/>
      <c r="AE6" s="68"/>
      <c r="AF6" s="68"/>
      <c r="AG6" s="68"/>
      <c r="AH6" s="68"/>
    </row>
    <row r="7" spans="2:34">
      <c r="B7" s="779" t="s">
        <v>526</v>
      </c>
      <c r="C7" s="779"/>
      <c r="D7" s="779"/>
      <c r="E7" s="779"/>
      <c r="F7" s="779"/>
      <c r="G7" s="780"/>
      <c r="H7" s="81"/>
      <c r="I7" s="81"/>
      <c r="J7" s="81"/>
      <c r="K7" s="81"/>
      <c r="L7" s="81"/>
      <c r="M7" s="81"/>
      <c r="N7" s="81"/>
      <c r="O7" s="194"/>
      <c r="P7" s="194"/>
      <c r="Q7" s="195"/>
      <c r="R7" s="68"/>
      <c r="S7" s="818" t="s">
        <v>755</v>
      </c>
      <c r="T7" s="808"/>
      <c r="U7" s="809"/>
      <c r="V7" s="809"/>
      <c r="W7" s="809"/>
      <c r="X7" s="809"/>
      <c r="Y7" s="821" t="s">
        <v>756</v>
      </c>
      <c r="Z7" s="196"/>
      <c r="AA7" s="196"/>
      <c r="AB7" s="196"/>
      <c r="AC7" s="196"/>
      <c r="AD7" s="196"/>
      <c r="AE7" s="196"/>
      <c r="AF7" s="196"/>
      <c r="AG7" s="196"/>
      <c r="AH7" s="197"/>
    </row>
    <row r="8" spans="2:34">
      <c r="B8" s="779"/>
      <c r="C8" s="779"/>
      <c r="D8" s="779"/>
      <c r="E8" s="779"/>
      <c r="F8" s="779"/>
      <c r="G8" s="780"/>
      <c r="H8" s="81"/>
      <c r="I8" s="81"/>
      <c r="J8" s="81"/>
      <c r="K8" s="81"/>
      <c r="L8" s="81"/>
      <c r="M8" s="81"/>
      <c r="N8" s="81"/>
      <c r="O8" s="194"/>
      <c r="P8" s="194"/>
      <c r="Q8" s="195"/>
      <c r="R8" s="68"/>
      <c r="S8" s="851"/>
      <c r="T8" s="858"/>
      <c r="U8" s="859"/>
      <c r="V8" s="859"/>
      <c r="W8" s="859"/>
      <c r="X8" s="859"/>
      <c r="Y8" s="854"/>
      <c r="Z8" s="68"/>
      <c r="AA8" s="68"/>
      <c r="AB8" s="68"/>
      <c r="AC8" s="68"/>
      <c r="AD8" s="68"/>
      <c r="AE8" s="68"/>
      <c r="AF8" s="68"/>
      <c r="AG8" s="68"/>
      <c r="AH8" s="208"/>
    </row>
    <row r="9" spans="2:34">
      <c r="B9" s="861" t="s">
        <v>797</v>
      </c>
      <c r="C9" s="198"/>
      <c r="D9" s="198"/>
      <c r="E9" s="198"/>
      <c r="F9" s="862"/>
      <c r="G9" s="65" t="s">
        <v>800</v>
      </c>
      <c r="H9" s="63"/>
      <c r="I9" s="63"/>
      <c r="J9" s="63"/>
      <c r="K9" s="63"/>
      <c r="L9" s="63"/>
      <c r="M9" s="63"/>
      <c r="N9" s="63"/>
      <c r="O9" s="199"/>
      <c r="P9" s="860"/>
      <c r="Q9" s="195"/>
      <c r="R9" s="68"/>
      <c r="S9" s="861" t="s">
        <v>799</v>
      </c>
      <c r="T9" s="198"/>
      <c r="U9" s="864"/>
      <c r="V9" s="864"/>
      <c r="W9" s="864"/>
      <c r="X9" s="865"/>
      <c r="Y9" s="65" t="s">
        <v>800</v>
      </c>
      <c r="Z9" s="63"/>
      <c r="AA9" s="63"/>
      <c r="AB9" s="63"/>
      <c r="AC9" s="63"/>
      <c r="AD9" s="63"/>
      <c r="AE9" s="63"/>
      <c r="AF9" s="63"/>
      <c r="AG9" s="63"/>
      <c r="AH9" s="64"/>
    </row>
    <row r="10" spans="2:34">
      <c r="B10" s="817" t="s">
        <v>798</v>
      </c>
      <c r="C10" s="196"/>
      <c r="D10" s="196"/>
      <c r="E10" s="196"/>
      <c r="F10" s="197"/>
      <c r="G10" s="65"/>
      <c r="H10" s="63"/>
      <c r="I10" s="63"/>
      <c r="J10" s="63"/>
      <c r="K10" s="63"/>
      <c r="L10" s="63"/>
      <c r="M10" s="63"/>
      <c r="N10" s="63"/>
      <c r="O10" s="203"/>
      <c r="P10" s="204"/>
      <c r="Q10" s="205"/>
      <c r="R10" s="68"/>
      <c r="S10" s="237" t="s">
        <v>45</v>
      </c>
      <c r="T10" s="81"/>
      <c r="U10" s="206"/>
      <c r="V10" s="206"/>
      <c r="W10" s="206"/>
      <c r="X10" s="206"/>
      <c r="Y10" s="200" t="s">
        <v>88</v>
      </c>
      <c r="Z10" s="81"/>
      <c r="AA10" s="81"/>
      <c r="AB10" s="81"/>
      <c r="AC10" s="81"/>
      <c r="AD10" s="81"/>
      <c r="AE10" s="81"/>
      <c r="AF10" s="81"/>
      <c r="AG10" s="81"/>
      <c r="AH10" s="201"/>
    </row>
    <row r="11" spans="2:34">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63"/>
      <c r="AG11" s="63"/>
      <c r="AH11" s="64"/>
    </row>
    <row r="12" spans="2:34" ht="18" customHeight="1">
      <c r="B12" s="80"/>
      <c r="C12" s="81"/>
      <c r="D12" s="81"/>
      <c r="E12" s="81"/>
      <c r="F12" s="201"/>
      <c r="G12" s="65"/>
      <c r="H12" s="63"/>
      <c r="I12" s="63"/>
      <c r="J12" s="63"/>
      <c r="K12" s="63"/>
      <c r="L12" s="63"/>
      <c r="M12" s="63"/>
      <c r="N12" s="63"/>
      <c r="O12" s="203"/>
      <c r="P12" s="204"/>
      <c r="Q12" s="205"/>
      <c r="R12" s="68"/>
      <c r="S12" s="238" t="s">
        <v>52</v>
      </c>
      <c r="T12" s="239"/>
      <c r="U12" s="63"/>
      <c r="V12" s="63"/>
      <c r="W12" s="63"/>
      <c r="X12" s="63"/>
      <c r="Y12" s="240" t="s">
        <v>53</v>
      </c>
      <c r="Z12" s="63"/>
      <c r="AA12" s="63"/>
      <c r="AB12" s="63"/>
      <c r="AC12" s="63"/>
      <c r="AD12" s="63"/>
      <c r="AE12" s="63"/>
      <c r="AF12" s="63"/>
      <c r="AG12" s="63"/>
      <c r="AH12" s="64"/>
    </row>
    <row r="13" spans="2:34">
      <c r="B13" s="65" t="s">
        <v>91</v>
      </c>
      <c r="C13" s="63"/>
      <c r="D13" s="63"/>
      <c r="E13" s="63"/>
      <c r="F13" s="64"/>
      <c r="G13" s="210" t="s">
        <v>972</v>
      </c>
      <c r="H13" s="63"/>
      <c r="I13" s="63"/>
      <c r="J13" s="63"/>
      <c r="K13" s="63"/>
      <c r="L13" s="63"/>
      <c r="M13" s="63"/>
      <c r="N13" s="63"/>
      <c r="O13" s="203"/>
      <c r="P13" s="204"/>
      <c r="Q13" s="205"/>
      <c r="R13" s="191"/>
      <c r="S13" s="238" t="s">
        <v>54</v>
      </c>
      <c r="T13" s="239"/>
      <c r="U13" s="63"/>
      <c r="V13" s="63"/>
      <c r="W13" s="63"/>
      <c r="X13" s="63"/>
      <c r="Y13" s="240" t="s">
        <v>55</v>
      </c>
      <c r="Z13" s="63"/>
      <c r="AA13" s="63"/>
      <c r="AB13" s="63"/>
      <c r="AC13" s="63"/>
      <c r="AD13" s="63"/>
      <c r="AE13" s="63"/>
      <c r="AF13" s="63"/>
      <c r="AG13" s="63"/>
      <c r="AH13" s="64"/>
    </row>
    <row r="14" spans="2:34">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09"/>
      <c r="Y14" s="210" t="s">
        <v>57</v>
      </c>
      <c r="Z14" s="63"/>
      <c r="AA14" s="63"/>
      <c r="AB14" s="63"/>
      <c r="AC14" s="63"/>
      <c r="AD14" s="63"/>
      <c r="AE14" s="63"/>
      <c r="AF14" s="63"/>
      <c r="AG14" s="63"/>
      <c r="AH14" s="64"/>
    </row>
    <row r="15" spans="2:34">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row>
    <row r="16" spans="2:34">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63"/>
      <c r="AG16" s="63"/>
      <c r="AH16" s="64"/>
    </row>
    <row r="17" spans="2:34">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63"/>
      <c r="Y17" s="63"/>
      <c r="Z17" s="64"/>
      <c r="AA17" s="781" t="s">
        <v>105</v>
      </c>
      <c r="AB17" s="780"/>
      <c r="AC17" s="780"/>
      <c r="AD17" s="780"/>
      <c r="AE17" s="782">
        <v>10</v>
      </c>
      <c r="AF17" s="784"/>
      <c r="AG17" s="784"/>
      <c r="AH17" s="785"/>
    </row>
    <row r="18" spans="2:34">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11</v>
      </c>
      <c r="X18" s="63"/>
      <c r="Y18" s="63"/>
      <c r="Z18" s="64"/>
      <c r="AA18" s="65" t="s">
        <v>109</v>
      </c>
      <c r="AB18" s="63"/>
      <c r="AC18" s="63"/>
      <c r="AD18" s="64"/>
      <c r="AE18" s="213" t="s">
        <v>110</v>
      </c>
      <c r="AF18" s="63"/>
      <c r="AG18" s="63"/>
      <c r="AH18" s="64"/>
    </row>
    <row r="19" spans="2:34">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196"/>
      <c r="AG19" s="196"/>
      <c r="AH19" s="197"/>
    </row>
    <row r="20" spans="2:34">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row>
    <row r="21" spans="2:34">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63"/>
      <c r="AG21" s="63"/>
      <c r="AH21" s="218"/>
    </row>
    <row r="22" spans="2:34">
      <c r="B22" s="44" t="s">
        <v>125</v>
      </c>
      <c r="C22" s="45"/>
      <c r="D22" s="45"/>
      <c r="E22" s="45"/>
      <c r="F22" s="46"/>
      <c r="G22" s="44" t="s">
        <v>126</v>
      </c>
      <c r="H22" s="45"/>
      <c r="I22" s="45"/>
      <c r="J22" s="45"/>
      <c r="K22" s="45"/>
      <c r="L22" s="45"/>
      <c r="M22" s="45"/>
      <c r="N22" s="45"/>
      <c r="O22" s="45"/>
      <c r="P22" s="46"/>
      <c r="S22" s="44" t="s">
        <v>123</v>
      </c>
      <c r="T22" s="69"/>
      <c r="U22" s="45"/>
      <c r="V22" s="46"/>
      <c r="W22" s="47" t="s">
        <v>124</v>
      </c>
      <c r="X22" s="45"/>
      <c r="Y22" s="45"/>
      <c r="Z22" s="46"/>
      <c r="AA22" s="49"/>
      <c r="AB22" s="48"/>
      <c r="AC22" s="48"/>
      <c r="AD22" s="48"/>
      <c r="AE22" s="48"/>
      <c r="AF22" s="48"/>
      <c r="AG22" s="48"/>
      <c r="AH22" s="57"/>
    </row>
    <row r="23" spans="2:34">
      <c r="S23" s="41"/>
      <c r="T23" s="41"/>
      <c r="U23" s="41"/>
      <c r="V23" s="41"/>
      <c r="W23" s="41"/>
    </row>
    <row r="24" spans="2:34">
      <c r="B24" s="44" t="s">
        <v>127</v>
      </c>
      <c r="C24" s="45"/>
      <c r="D24" s="45"/>
      <c r="E24" s="45"/>
      <c r="F24" s="45"/>
      <c r="G24" s="55"/>
      <c r="H24" s="45"/>
      <c r="I24" s="51"/>
      <c r="J24" s="51"/>
      <c r="K24" s="54" t="s">
        <v>128</v>
      </c>
      <c r="M24" s="44" t="s">
        <v>129</v>
      </c>
      <c r="N24" s="45"/>
      <c r="O24" s="45"/>
      <c r="P24" s="45"/>
      <c r="Q24" s="45"/>
      <c r="R24" s="44"/>
      <c r="S24" s="53"/>
      <c r="T24" s="50"/>
      <c r="U24" s="50"/>
      <c r="V24" s="58" t="s">
        <v>130</v>
      </c>
      <c r="W24" s="41"/>
      <c r="X24" s="43" t="s">
        <v>131</v>
      </c>
      <c r="Y24" s="45"/>
      <c r="Z24" s="45"/>
      <c r="AA24" s="45"/>
      <c r="AB24" s="46"/>
      <c r="AC24" s="44"/>
      <c r="AD24" s="45"/>
      <c r="AE24" s="45"/>
      <c r="AF24" s="45"/>
      <c r="AG24" s="45"/>
      <c r="AH24" s="54" t="s">
        <v>132</v>
      </c>
    </row>
    <row r="25" spans="2:34">
      <c r="B25" s="44" t="s">
        <v>133</v>
      </c>
      <c r="C25" s="45"/>
      <c r="D25" s="45"/>
      <c r="E25" s="45"/>
      <c r="F25" s="45"/>
      <c r="G25" s="56"/>
      <c r="H25" s="45"/>
      <c r="I25" s="51"/>
      <c r="J25" s="51"/>
      <c r="K25" s="54" t="s">
        <v>134</v>
      </c>
      <c r="M25" s="44" t="s">
        <v>135</v>
      </c>
      <c r="N25" s="45"/>
      <c r="O25" s="45"/>
      <c r="P25" s="45"/>
      <c r="Q25" s="45"/>
      <c r="R25" s="44"/>
      <c r="S25" s="52"/>
      <c r="T25" s="50"/>
      <c r="U25" s="50"/>
      <c r="V25" s="54" t="s">
        <v>136</v>
      </c>
      <c r="W25" s="41"/>
      <c r="X25" s="43" t="s">
        <v>137</v>
      </c>
      <c r="Y25" s="45"/>
      <c r="Z25" s="45"/>
      <c r="AA25" s="45"/>
      <c r="AB25" s="46"/>
      <c r="AC25" s="44"/>
      <c r="AD25" s="45"/>
      <c r="AE25" s="45"/>
      <c r="AF25" s="45"/>
      <c r="AG25" s="45"/>
      <c r="AH25" s="54" t="s">
        <v>138</v>
      </c>
    </row>
    <row r="26" spans="2:34">
      <c r="B26" s="44" t="s">
        <v>139</v>
      </c>
      <c r="C26" s="45"/>
      <c r="D26" s="45"/>
      <c r="E26" s="45"/>
      <c r="F26" s="45"/>
      <c r="G26" s="55"/>
      <c r="H26" s="45"/>
      <c r="I26" s="51"/>
      <c r="J26" s="51"/>
      <c r="K26" s="54" t="s">
        <v>140</v>
      </c>
      <c r="M26" s="44" t="s">
        <v>141</v>
      </c>
      <c r="N26" s="45"/>
      <c r="O26" s="45"/>
      <c r="P26" s="45"/>
      <c r="Q26" s="45"/>
      <c r="R26" s="44"/>
      <c r="S26" s="53"/>
      <c r="T26" s="50"/>
      <c r="U26" s="50"/>
      <c r="V26" s="58" t="s">
        <v>142</v>
      </c>
      <c r="W26" s="41"/>
      <c r="X26" s="1081" t="s">
        <v>143</v>
      </c>
      <c r="Y26" s="784"/>
      <c r="Z26" s="784"/>
      <c r="AA26" s="784"/>
      <c r="AB26" s="785"/>
      <c r="AC26" s="783"/>
      <c r="AD26" s="784"/>
      <c r="AE26" s="784"/>
      <c r="AF26" s="784"/>
      <c r="AG26" s="784"/>
      <c r="AH26" s="786" t="s">
        <v>144</v>
      </c>
    </row>
    <row r="27" spans="2:34">
      <c r="B27" s="44" t="s">
        <v>145</v>
      </c>
      <c r="C27" s="45"/>
      <c r="D27" s="45"/>
      <c r="E27" s="45"/>
      <c r="F27" s="45"/>
      <c r="G27" s="55"/>
      <c r="H27" s="45"/>
      <c r="I27" s="51"/>
      <c r="J27" s="51"/>
      <c r="K27" s="54" t="s">
        <v>146</v>
      </c>
      <c r="M27" s="65" t="s">
        <v>168</v>
      </c>
      <c r="N27" s="63"/>
      <c r="O27" s="63"/>
      <c r="P27" s="63"/>
      <c r="Q27" s="63"/>
      <c r="R27" s="65"/>
      <c r="S27" s="76"/>
      <c r="T27" s="77"/>
      <c r="U27" s="77"/>
      <c r="V27" s="78" t="s">
        <v>142</v>
      </c>
      <c r="W27" s="41"/>
      <c r="X27" s="43" t="s">
        <v>148</v>
      </c>
      <c r="Y27" s="45"/>
      <c r="Z27" s="45"/>
      <c r="AA27" s="45"/>
      <c r="AB27" s="46"/>
      <c r="AC27" s="44"/>
      <c r="AD27" s="45"/>
      <c r="AE27" s="45"/>
      <c r="AF27" s="45"/>
      <c r="AG27" s="45"/>
      <c r="AH27" s="54" t="s">
        <v>149</v>
      </c>
    </row>
    <row r="28" spans="2:34">
      <c r="B28" s="44" t="s">
        <v>150</v>
      </c>
      <c r="C28" s="45"/>
      <c r="D28" s="45"/>
      <c r="E28" s="45"/>
      <c r="F28" s="45"/>
      <c r="G28" s="55"/>
      <c r="H28" s="45"/>
      <c r="I28" s="51"/>
      <c r="J28" s="51"/>
      <c r="K28" s="54" t="s">
        <v>151</v>
      </c>
      <c r="L28" s="62"/>
      <c r="M28" s="44" t="s">
        <v>152</v>
      </c>
      <c r="N28" s="45"/>
      <c r="O28" s="45"/>
      <c r="P28" s="45"/>
      <c r="Q28" s="45"/>
      <c r="R28" s="44"/>
      <c r="S28" s="53"/>
      <c r="T28" s="50"/>
      <c r="U28" s="50"/>
      <c r="V28" s="58" t="s">
        <v>153</v>
      </c>
      <c r="W28" s="62"/>
      <c r="X28" s="43" t="s">
        <v>169</v>
      </c>
      <c r="Y28" s="45"/>
      <c r="Z28" s="45"/>
      <c r="AA28" s="45"/>
      <c r="AB28" s="46"/>
      <c r="AC28" s="59"/>
      <c r="AD28" s="60"/>
      <c r="AE28" s="60"/>
      <c r="AF28" s="60"/>
      <c r="AG28" s="60"/>
      <c r="AH28" s="61" t="s">
        <v>144</v>
      </c>
    </row>
    <row r="29" spans="2:34">
      <c r="B29" s="44" t="s">
        <v>155</v>
      </c>
      <c r="C29" s="45"/>
      <c r="D29" s="45"/>
      <c r="E29" s="45"/>
      <c r="F29" s="45"/>
      <c r="G29" s="55"/>
      <c r="H29" s="45"/>
      <c r="I29" s="51"/>
      <c r="J29" s="51"/>
      <c r="K29" s="54" t="s">
        <v>156</v>
      </c>
      <c r="W29" s="79"/>
      <c r="X29" s="1081" t="s">
        <v>157</v>
      </c>
      <c r="Y29" s="784"/>
      <c r="Z29" s="784"/>
      <c r="AA29" s="784"/>
      <c r="AB29" s="785"/>
      <c r="AC29" s="783"/>
      <c r="AD29" s="784"/>
      <c r="AE29" s="784"/>
      <c r="AF29" s="784"/>
      <c r="AG29" s="784"/>
      <c r="AH29" s="786" t="s">
        <v>146</v>
      </c>
    </row>
    <row r="30" spans="2:34">
      <c r="W30" s="79"/>
      <c r="X30" s="45"/>
      <c r="Y30" s="45"/>
      <c r="Z30" s="45"/>
      <c r="AA30" s="45"/>
      <c r="AB30" s="45"/>
      <c r="AH30" s="71"/>
    </row>
    <row r="31" spans="2:34">
      <c r="W31" s="62"/>
      <c r="X31" s="65" t="s">
        <v>170</v>
      </c>
      <c r="Y31" s="63"/>
      <c r="Z31" s="63"/>
      <c r="AA31" s="63"/>
      <c r="AB31" s="64"/>
      <c r="AC31" s="65"/>
      <c r="AD31" s="63"/>
      <c r="AE31" s="63"/>
      <c r="AF31" s="63"/>
      <c r="AG31" s="63"/>
      <c r="AH31" s="66" t="s">
        <v>158</v>
      </c>
    </row>
    <row r="32" spans="2:34">
      <c r="W32" s="41"/>
      <c r="X32" s="65" t="s">
        <v>171</v>
      </c>
      <c r="Y32" s="63"/>
      <c r="Z32" s="63"/>
      <c r="AA32" s="63"/>
      <c r="AB32" s="64"/>
      <c r="AC32" s="80"/>
      <c r="AD32" s="81"/>
      <c r="AE32" s="81"/>
      <c r="AF32" s="81"/>
      <c r="AG32" s="81"/>
      <c r="AH32" s="66" t="s">
        <v>146</v>
      </c>
    </row>
    <row r="33" spans="9:35">
      <c r="W33" s="41"/>
      <c r="X33" s="65" t="s">
        <v>172</v>
      </c>
      <c r="Y33" s="63"/>
      <c r="Z33" s="63"/>
      <c r="AA33" s="63"/>
      <c r="AB33" s="64"/>
      <c r="AC33" s="65"/>
      <c r="AD33" s="63"/>
      <c r="AE33" s="63"/>
      <c r="AF33" s="63"/>
      <c r="AG33" s="63"/>
      <c r="AH33" s="66" t="s">
        <v>158</v>
      </c>
    </row>
    <row r="34" spans="9:35">
      <c r="W34" s="41"/>
      <c r="X34" s="65" t="s">
        <v>159</v>
      </c>
      <c r="Y34" s="63"/>
      <c r="Z34" s="63"/>
      <c r="AA34" s="63"/>
      <c r="AB34" s="64"/>
      <c r="AC34" s="80"/>
      <c r="AD34" s="81"/>
      <c r="AE34" s="81"/>
      <c r="AF34" s="81"/>
      <c r="AG34" s="81"/>
      <c r="AH34" s="66" t="s">
        <v>160</v>
      </c>
    </row>
    <row r="35" spans="9:35">
      <c r="P35" s="72"/>
      <c r="Q35" s="72"/>
      <c r="R35" s="72"/>
      <c r="S35" s="72"/>
      <c r="T35" s="72"/>
      <c r="U35" s="72"/>
      <c r="V35" s="72"/>
      <c r="X35" s="65" t="s">
        <v>161</v>
      </c>
      <c r="Y35" s="63"/>
      <c r="Z35" s="63"/>
      <c r="AA35" s="63"/>
      <c r="AB35" s="64"/>
      <c r="AC35" s="65"/>
      <c r="AD35" s="63"/>
      <c r="AE35" s="63"/>
      <c r="AF35" s="63"/>
      <c r="AG35" s="63"/>
      <c r="AH35" s="66" t="s">
        <v>146</v>
      </c>
      <c r="AI35" s="68"/>
    </row>
    <row r="36" spans="9:35">
      <c r="I36" s="72"/>
      <c r="M36" s="72"/>
      <c r="N36" s="72"/>
      <c r="O36" s="72"/>
      <c r="P36" s="72"/>
      <c r="Q36" s="72"/>
      <c r="R36" s="72"/>
      <c r="S36" s="72"/>
      <c r="T36" s="72"/>
      <c r="U36" s="72"/>
      <c r="V36" s="72"/>
      <c r="W36" s="72"/>
      <c r="X36" s="65" t="s">
        <v>162</v>
      </c>
      <c r="Y36" s="63"/>
      <c r="Z36" s="63"/>
      <c r="AA36" s="63"/>
      <c r="AB36" s="64"/>
      <c r="AC36" s="65"/>
      <c r="AD36" s="63"/>
      <c r="AE36" s="63"/>
      <c r="AF36" s="63"/>
      <c r="AG36" s="63"/>
      <c r="AH36" s="66" t="s">
        <v>160</v>
      </c>
      <c r="AI36" s="68"/>
    </row>
    <row r="37" spans="9:35">
      <c r="I37" s="73"/>
      <c r="M37" s="72"/>
      <c r="N37" s="72"/>
      <c r="O37" s="72"/>
      <c r="P37" s="72"/>
      <c r="Q37" s="72"/>
      <c r="R37" s="72"/>
      <c r="S37" s="72"/>
      <c r="T37" s="72"/>
      <c r="U37" s="72"/>
      <c r="V37" s="72"/>
      <c r="W37" s="191"/>
      <c r="X37" s="783" t="s">
        <v>182</v>
      </c>
      <c r="Y37" s="784"/>
      <c r="Z37" s="784"/>
      <c r="AA37" s="784"/>
      <c r="AB37" s="785"/>
      <c r="AC37" s="783"/>
      <c r="AD37" s="784"/>
      <c r="AE37" s="784"/>
      <c r="AF37" s="784"/>
      <c r="AG37" s="784"/>
      <c r="AH37" s="786" t="s">
        <v>183</v>
      </c>
    </row>
    <row r="38" spans="9:35">
      <c r="I38" s="72"/>
      <c r="M38" s="72"/>
      <c r="N38" s="72"/>
      <c r="O38" s="72"/>
      <c r="P38" s="72"/>
      <c r="Q38" s="72"/>
      <c r="R38" s="72"/>
      <c r="S38" s="72"/>
      <c r="T38" s="72"/>
      <c r="U38" s="72"/>
      <c r="V38" s="72"/>
      <c r="W38" s="72"/>
      <c r="X38" s="65" t="s">
        <v>743</v>
      </c>
      <c r="Y38" s="63"/>
      <c r="Z38" s="63"/>
      <c r="AA38" s="63"/>
      <c r="AB38" s="64"/>
      <c r="AC38" s="80"/>
      <c r="AD38" s="81"/>
      <c r="AE38" s="81"/>
      <c r="AF38" s="81"/>
      <c r="AG38" s="81"/>
      <c r="AH38" s="1082" t="s">
        <v>163</v>
      </c>
    </row>
    <row r="39" spans="9:35">
      <c r="I39" s="72"/>
      <c r="J39" s="72"/>
      <c r="K39" s="72"/>
      <c r="L39" s="72"/>
      <c r="M39" s="72"/>
      <c r="N39" s="72"/>
      <c r="O39" s="72"/>
      <c r="P39" s="72"/>
      <c r="Q39" s="72"/>
      <c r="R39" s="72"/>
      <c r="S39" s="72"/>
      <c r="T39" s="72"/>
      <c r="U39" s="72"/>
      <c r="V39" s="72"/>
      <c r="W39" s="72"/>
      <c r="X39" s="72"/>
      <c r="Y39" s="72"/>
      <c r="Z39" s="72"/>
      <c r="AA39" s="72"/>
    </row>
    <row r="40" spans="9:35">
      <c r="I40" s="72"/>
      <c r="J40" s="72"/>
      <c r="K40" s="72"/>
      <c r="L40" s="72"/>
      <c r="M40" s="72"/>
      <c r="N40" s="72"/>
      <c r="O40" s="72"/>
      <c r="P40" s="72"/>
      <c r="Q40" s="72"/>
      <c r="R40" s="72"/>
      <c r="S40" s="72"/>
      <c r="T40" s="72"/>
      <c r="U40" s="72"/>
      <c r="V40" s="72"/>
      <c r="W40" s="72"/>
      <c r="X40" s="72"/>
      <c r="Y40" s="72"/>
      <c r="Z40" s="72"/>
      <c r="AA40" s="72"/>
    </row>
    <row r="41" spans="9:35">
      <c r="J41" s="72"/>
      <c r="K41" s="72"/>
      <c r="L41" s="72"/>
      <c r="M41" s="72"/>
      <c r="N41" s="72"/>
      <c r="O41" s="72"/>
      <c r="P41" s="72"/>
      <c r="Q41" s="72"/>
      <c r="R41" s="72"/>
      <c r="S41" s="72"/>
      <c r="T41" s="72"/>
      <c r="U41" s="72"/>
      <c r="V41" s="72"/>
      <c r="W41" s="72"/>
      <c r="X41" s="72"/>
      <c r="Y41" s="72"/>
      <c r="Z41" s="72"/>
      <c r="AA41" s="72"/>
    </row>
    <row r="42" spans="9:35">
      <c r="J42" s="72"/>
      <c r="K42" s="72"/>
      <c r="L42" s="72"/>
      <c r="M42" s="72"/>
      <c r="N42" s="72"/>
      <c r="O42" s="72"/>
      <c r="P42" s="72"/>
      <c r="Q42" s="72"/>
      <c r="R42" s="72"/>
      <c r="S42" s="72"/>
      <c r="T42" s="72"/>
      <c r="U42" s="72"/>
      <c r="V42" s="72"/>
      <c r="X42" s="72"/>
      <c r="Y42" s="72"/>
      <c r="Z42" s="72"/>
      <c r="AA42" s="72"/>
    </row>
    <row r="43" spans="9:35">
      <c r="J43" s="72"/>
      <c r="K43" s="72"/>
      <c r="L43" s="72"/>
      <c r="M43" s="72"/>
      <c r="N43" s="72"/>
      <c r="O43" s="72"/>
      <c r="P43" s="72"/>
      <c r="Q43" s="72"/>
      <c r="R43" s="72"/>
      <c r="S43" s="72"/>
      <c r="T43" s="72"/>
      <c r="U43" s="72"/>
      <c r="V43" s="72"/>
      <c r="W43" s="72"/>
      <c r="X43" s="72"/>
      <c r="Y43" s="72"/>
      <c r="Z43" s="72"/>
      <c r="AA43" s="72"/>
      <c r="AB43" s="72"/>
    </row>
    <row r="44" spans="9:35">
      <c r="J44" s="72"/>
      <c r="K44" s="72"/>
      <c r="L44" s="72"/>
      <c r="M44" s="72"/>
      <c r="N44" s="72"/>
      <c r="O44" s="72"/>
      <c r="P44" s="72"/>
      <c r="Q44" s="72"/>
      <c r="R44" s="72"/>
      <c r="S44" s="72"/>
      <c r="T44" s="72"/>
      <c r="U44" s="72"/>
      <c r="V44" s="72"/>
    </row>
    <row r="45" spans="9:35">
      <c r="J45" s="72"/>
      <c r="K45" s="72"/>
      <c r="L45" s="72"/>
      <c r="M45" s="72"/>
      <c r="N45" s="72"/>
      <c r="O45" s="72"/>
      <c r="P45" s="72"/>
      <c r="Q45" s="72"/>
      <c r="R45" s="72"/>
      <c r="S45" s="72"/>
      <c r="T45" s="72"/>
      <c r="U45" s="72"/>
      <c r="V45" s="72"/>
      <c r="W45" s="72"/>
      <c r="X45" s="72"/>
      <c r="Y45" s="72"/>
      <c r="Z45" s="72"/>
      <c r="AA45" s="72"/>
      <c r="AB45" s="72"/>
    </row>
    <row r="46" spans="9:35">
      <c r="J46" s="72"/>
      <c r="K46" s="72"/>
      <c r="L46" s="72"/>
      <c r="M46" s="72"/>
      <c r="N46" s="72"/>
      <c r="O46" s="72"/>
      <c r="P46" s="72"/>
      <c r="Q46" s="72"/>
      <c r="R46" s="72"/>
      <c r="S46" s="72"/>
      <c r="T46" s="72"/>
      <c r="U46" s="72"/>
      <c r="V46" s="72"/>
      <c r="W46" s="72"/>
      <c r="X46" s="72"/>
      <c r="Y46" s="72"/>
      <c r="Z46" s="72"/>
      <c r="AA46" s="72"/>
      <c r="AB46" s="72"/>
    </row>
    <row r="47" spans="9:35">
      <c r="J47" s="72"/>
      <c r="K47" s="72"/>
      <c r="L47" s="72"/>
      <c r="M47" s="72"/>
      <c r="N47" s="72"/>
      <c r="O47" s="72"/>
      <c r="P47" s="72"/>
      <c r="Q47" s="72"/>
      <c r="W47" s="72"/>
      <c r="X47" s="72"/>
      <c r="Y47" s="72"/>
      <c r="Z47" s="72"/>
      <c r="AA47" s="72"/>
      <c r="AB47" s="72"/>
    </row>
    <row r="48" spans="9:35">
      <c r="J48" s="72"/>
      <c r="K48" s="72"/>
      <c r="L48" s="72"/>
      <c r="M48" s="72"/>
      <c r="N48" s="72"/>
      <c r="O48" s="72"/>
      <c r="P48" s="72"/>
      <c r="Q48" s="72"/>
      <c r="W48" s="72"/>
      <c r="X48" s="72"/>
      <c r="Y48" s="72"/>
      <c r="Z48" s="72"/>
      <c r="AA48" s="72"/>
      <c r="AB48" s="72"/>
    </row>
    <row r="49" spans="10:23">
      <c r="J49" s="72"/>
      <c r="K49" s="72"/>
      <c r="L49" s="72"/>
      <c r="M49" s="72"/>
      <c r="N49" s="72"/>
      <c r="O49" s="72"/>
      <c r="P49" s="72"/>
      <c r="Q49" s="72"/>
      <c r="W49" s="72"/>
    </row>
    <row r="50" spans="10:23">
      <c r="J50" s="72"/>
      <c r="K50" s="72"/>
      <c r="L50" s="72"/>
      <c r="M50" s="72"/>
      <c r="N50" s="72"/>
      <c r="O50" s="72"/>
      <c r="P50" s="72"/>
      <c r="Q50" s="72"/>
    </row>
    <row r="51" spans="10:23">
      <c r="J51" s="72"/>
      <c r="K51" s="72"/>
      <c r="L51" s="72"/>
    </row>
    <row r="52" spans="10:23">
      <c r="J52" s="72"/>
      <c r="K52" s="72"/>
      <c r="L52" s="72"/>
    </row>
    <row r="53" spans="10:23">
      <c r="J53" s="72"/>
      <c r="K53" s="72"/>
      <c r="L53" s="72"/>
    </row>
  </sheetData>
  <mergeCells count="21">
    <mergeCell ref="V5:Y5"/>
    <mergeCell ref="Z5:AB5"/>
    <mergeCell ref="AC5:AE5"/>
    <mergeCell ref="AF5:AH5"/>
    <mergeCell ref="V4:Y4"/>
    <mergeCell ref="Z4:AB4"/>
    <mergeCell ref="AC4:AE4"/>
    <mergeCell ref="AF4:AH4"/>
    <mergeCell ref="B2:J2"/>
    <mergeCell ref="S5:U5"/>
    <mergeCell ref="B4:D4"/>
    <mergeCell ref="E4:G4"/>
    <mergeCell ref="H4:J4"/>
    <mergeCell ref="K4:M4"/>
    <mergeCell ref="N4:P4"/>
    <mergeCell ref="S4:U4"/>
    <mergeCell ref="B5:D5"/>
    <mergeCell ref="E5:G5"/>
    <mergeCell ref="H5:J5"/>
    <mergeCell ref="K5:M5"/>
    <mergeCell ref="N5:P5"/>
  </mergeCells>
  <phoneticPr fontId="1"/>
  <conditionalFormatting sqref="M28">
    <cfRule type="duplicateValues" dxfId="4" priority="1"/>
  </conditionalFormatting>
  <pageMargins left="0.70866141732283472" right="0.70866141732283472" top="1.1417322834645669" bottom="0.74803149606299213" header="0.51181102362204722" footer="0.31496062992125984"/>
  <pageSetup paperSize="9" scale="55" orientation="landscape" r:id="rId1"/>
  <headerFooter>
    <oddHeader xml:space="preserve">&amp;R2022年度　情報化評議会(CI-NET)　LiteS規約WG　第6回　資料2-2
2022年11月24日
</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
    <tabColor rgb="FFFFFF00"/>
    <pageSetUpPr fitToPage="1"/>
  </sheetPr>
  <dimension ref="A1:AJ54"/>
  <sheetViews>
    <sheetView view="pageBreakPreview" topLeftCell="A8" zoomScale="75" zoomScaleNormal="55" zoomScaleSheetLayoutView="75" workbookViewId="0">
      <selection activeCell="P12" sqref="P12"/>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27" width="5.625" style="40" customWidth="1"/>
    <col min="28" max="28" width="13.625" style="40" customWidth="1"/>
    <col min="29" max="36" width="5.625" style="40" customWidth="1"/>
    <col min="37" max="16384" width="8.625" style="40"/>
  </cols>
  <sheetData>
    <row r="1" spans="1:36" ht="19.5" thickBo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6" ht="36" thickBot="1">
      <c r="A2" s="68"/>
      <c r="B2" s="1413" t="s">
        <v>173</v>
      </c>
      <c r="C2" s="1414"/>
      <c r="D2" s="1414"/>
      <c r="E2" s="1414"/>
      <c r="F2" s="1414"/>
      <c r="G2" s="1414"/>
      <c r="H2" s="1414"/>
      <c r="I2" s="1414"/>
      <c r="J2" s="1415"/>
      <c r="K2" s="191"/>
      <c r="L2" s="513"/>
      <c r="M2" s="677" t="s">
        <v>827</v>
      </c>
      <c r="N2" s="880"/>
      <c r="O2" s="880"/>
      <c r="P2" s="880"/>
      <c r="Q2" s="881"/>
      <c r="R2" s="880"/>
      <c r="S2" s="880"/>
      <c r="T2" s="880"/>
      <c r="U2" s="880"/>
      <c r="V2" s="880"/>
      <c r="W2" s="513"/>
      <c r="X2" s="68"/>
      <c r="Y2" s="68"/>
      <c r="Z2" s="68"/>
      <c r="AA2" s="68"/>
      <c r="AB2" s="68"/>
      <c r="AC2" s="68"/>
      <c r="AD2" s="68"/>
      <c r="AE2" s="68"/>
      <c r="AF2" s="68"/>
      <c r="AG2" s="192"/>
      <c r="AH2" s="68"/>
      <c r="AI2" s="68"/>
    </row>
    <row r="3" spans="1:36">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6">
      <c r="A4" s="68"/>
      <c r="B4" s="1411" t="s">
        <v>22</v>
      </c>
      <c r="C4" s="1411"/>
      <c r="D4" s="1411"/>
      <c r="E4" s="1411" t="s">
        <v>81</v>
      </c>
      <c r="F4" s="1411"/>
      <c r="G4" s="1411"/>
      <c r="H4" s="1411" t="s">
        <v>82</v>
      </c>
      <c r="I4" s="1411"/>
      <c r="J4" s="1411"/>
      <c r="K4" s="1406" t="s">
        <v>83</v>
      </c>
      <c r="L4" s="1406"/>
      <c r="M4" s="1406"/>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c r="AI4" s="68"/>
    </row>
    <row r="5" spans="1:36">
      <c r="A5" s="68"/>
      <c r="B5" s="1406" t="s">
        <v>27</v>
      </c>
      <c r="C5" s="1406"/>
      <c r="D5" s="1406"/>
      <c r="E5" s="1407" t="s">
        <v>85</v>
      </c>
      <c r="F5" s="1407"/>
      <c r="G5" s="1407"/>
      <c r="H5" s="1407" t="s">
        <v>86</v>
      </c>
      <c r="I5" s="1407"/>
      <c r="J5" s="1407"/>
      <c r="K5" s="1406">
        <v>1</v>
      </c>
      <c r="L5" s="1406"/>
      <c r="M5" s="1406"/>
      <c r="N5" s="1406">
        <v>1</v>
      </c>
      <c r="O5" s="1406"/>
      <c r="P5" s="1406"/>
      <c r="Q5" s="68"/>
      <c r="R5" s="68"/>
      <c r="S5" s="1399" t="s">
        <v>35</v>
      </c>
      <c r="T5" s="1399"/>
      <c r="U5" s="1399"/>
      <c r="V5" s="1392" t="s">
        <v>36</v>
      </c>
      <c r="W5" s="1392"/>
      <c r="X5" s="1392"/>
      <c r="Y5" s="1392"/>
      <c r="Z5" s="1412" t="s">
        <v>37</v>
      </c>
      <c r="AA5" s="1412"/>
      <c r="AB5" s="1412"/>
      <c r="AC5" s="1394">
        <v>44540</v>
      </c>
      <c r="AD5" s="1395"/>
      <c r="AE5" s="1395"/>
      <c r="AF5" s="1396" t="s">
        <v>87</v>
      </c>
      <c r="AG5" s="1397"/>
      <c r="AH5" s="1398"/>
      <c r="AI5" s="68"/>
    </row>
    <row r="6" spans="1:36">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6">
      <c r="A7" s="68"/>
      <c r="B7" s="779" t="s">
        <v>526</v>
      </c>
      <c r="C7" s="779"/>
      <c r="D7" s="779"/>
      <c r="E7" s="779"/>
      <c r="F7" s="193"/>
      <c r="G7" s="81"/>
      <c r="H7" s="81"/>
      <c r="I7" s="81"/>
      <c r="J7" s="81"/>
      <c r="K7" s="81"/>
      <c r="L7" s="81"/>
      <c r="M7" s="81"/>
      <c r="N7" s="81"/>
      <c r="O7" s="194"/>
      <c r="P7" s="194"/>
      <c r="Q7" s="195"/>
      <c r="R7" s="68"/>
      <c r="S7" s="818" t="s">
        <v>755</v>
      </c>
      <c r="T7" s="808"/>
      <c r="U7" s="809"/>
      <c r="V7" s="809"/>
      <c r="W7" s="809"/>
      <c r="X7" s="809"/>
      <c r="Y7" s="821" t="s">
        <v>756</v>
      </c>
      <c r="Z7" s="196"/>
      <c r="AA7" s="196"/>
      <c r="AB7" s="196"/>
      <c r="AC7" s="196"/>
      <c r="AD7" s="196"/>
      <c r="AE7" s="196"/>
      <c r="AF7" s="196"/>
      <c r="AG7" s="196"/>
      <c r="AH7" s="197"/>
      <c r="AI7" s="68"/>
      <c r="AJ7" s="68"/>
    </row>
    <row r="8" spans="1:36">
      <c r="A8" s="68"/>
      <c r="B8" s="779"/>
      <c r="C8" s="779"/>
      <c r="D8" s="779"/>
      <c r="E8" s="779"/>
      <c r="F8" s="193"/>
      <c r="G8" s="81"/>
      <c r="H8" s="81"/>
      <c r="I8" s="81"/>
      <c r="J8" s="81"/>
      <c r="K8" s="81"/>
      <c r="L8" s="81"/>
      <c r="M8" s="81"/>
      <c r="N8" s="81"/>
      <c r="O8" s="194"/>
      <c r="P8" s="194"/>
      <c r="Q8" s="195"/>
      <c r="R8" s="68"/>
      <c r="S8" s="851"/>
      <c r="T8" s="858"/>
      <c r="U8" s="859"/>
      <c r="V8" s="859"/>
      <c r="W8" s="859"/>
      <c r="X8" s="859"/>
      <c r="Y8" s="854"/>
      <c r="Z8" s="68"/>
      <c r="AA8" s="68"/>
      <c r="AB8" s="68"/>
      <c r="AC8" s="68"/>
      <c r="AD8" s="68"/>
      <c r="AE8" s="68"/>
      <c r="AF8" s="68"/>
      <c r="AG8" s="68"/>
      <c r="AH8" s="208"/>
      <c r="AI8" s="68"/>
      <c r="AJ8" s="68"/>
    </row>
    <row r="9" spans="1:36">
      <c r="A9" s="68"/>
      <c r="B9" s="861" t="s">
        <v>797</v>
      </c>
      <c r="C9" s="198"/>
      <c r="D9" s="198"/>
      <c r="E9" s="198"/>
      <c r="F9" s="862"/>
      <c r="G9" s="65" t="s">
        <v>800</v>
      </c>
      <c r="H9" s="63"/>
      <c r="I9" s="63"/>
      <c r="J9" s="63"/>
      <c r="K9" s="63"/>
      <c r="L9" s="63"/>
      <c r="M9" s="63"/>
      <c r="N9" s="63"/>
      <c r="O9" s="199"/>
      <c r="P9" s="860"/>
      <c r="Q9" s="195"/>
      <c r="R9" s="68"/>
      <c r="S9" s="861" t="s">
        <v>799</v>
      </c>
      <c r="T9" s="198"/>
      <c r="U9" s="864"/>
      <c r="V9" s="864"/>
      <c r="W9" s="864"/>
      <c r="X9" s="865"/>
      <c r="Y9" s="65" t="s">
        <v>800</v>
      </c>
      <c r="Z9" s="63"/>
      <c r="AA9" s="63"/>
      <c r="AB9" s="63"/>
      <c r="AC9" s="63"/>
      <c r="AD9" s="63"/>
      <c r="AE9" s="63"/>
      <c r="AF9" s="63"/>
      <c r="AG9" s="63"/>
      <c r="AH9" s="64"/>
      <c r="AI9" s="68"/>
      <c r="AJ9" s="68"/>
    </row>
    <row r="10" spans="1:36">
      <c r="A10" s="68"/>
      <c r="B10" s="817" t="s">
        <v>798</v>
      </c>
      <c r="C10" s="196"/>
      <c r="D10" s="196"/>
      <c r="E10" s="196"/>
      <c r="F10" s="197"/>
      <c r="G10" s="65"/>
      <c r="H10" s="63"/>
      <c r="I10" s="63"/>
      <c r="J10" s="63"/>
      <c r="K10" s="63"/>
      <c r="L10" s="63"/>
      <c r="M10" s="63"/>
      <c r="N10" s="63"/>
      <c r="O10" s="203"/>
      <c r="P10" s="204"/>
      <c r="Q10" s="205"/>
      <c r="R10" s="68"/>
      <c r="S10" s="237" t="s">
        <v>45</v>
      </c>
      <c r="T10" s="81"/>
      <c r="U10" s="206"/>
      <c r="V10" s="206"/>
      <c r="W10" s="206"/>
      <c r="X10" s="206"/>
      <c r="Y10" s="200" t="s">
        <v>88</v>
      </c>
      <c r="Z10" s="81"/>
      <c r="AA10" s="81"/>
      <c r="AB10" s="81"/>
      <c r="AC10" s="81"/>
      <c r="AD10" s="81"/>
      <c r="AE10" s="81"/>
      <c r="AF10" s="81"/>
      <c r="AG10" s="81"/>
      <c r="AH10" s="201"/>
      <c r="AI10" s="68"/>
    </row>
    <row r="11" spans="1:36">
      <c r="A11" s="68"/>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63"/>
      <c r="AG11" s="63"/>
      <c r="AH11" s="64"/>
      <c r="AI11" s="68"/>
    </row>
    <row r="12" spans="1:36" ht="18" customHeight="1">
      <c r="A12" s="68"/>
      <c r="B12" s="80"/>
      <c r="C12" s="81"/>
      <c r="D12" s="81"/>
      <c r="E12" s="81"/>
      <c r="F12" s="201"/>
      <c r="G12" s="65"/>
      <c r="H12" s="63"/>
      <c r="I12" s="63"/>
      <c r="J12" s="63"/>
      <c r="K12" s="63"/>
      <c r="L12" s="63"/>
      <c r="M12" s="63"/>
      <c r="N12" s="63"/>
      <c r="O12" s="203"/>
      <c r="P12" s="204"/>
      <c r="Q12" s="205"/>
      <c r="R12" s="68"/>
      <c r="S12" s="238" t="s">
        <v>52</v>
      </c>
      <c r="T12" s="239"/>
      <c r="U12" s="63"/>
      <c r="V12" s="63"/>
      <c r="W12" s="63"/>
      <c r="X12" s="63"/>
      <c r="Y12" s="240" t="s">
        <v>53</v>
      </c>
      <c r="Z12" s="63"/>
      <c r="AA12" s="63"/>
      <c r="AB12" s="63"/>
      <c r="AC12" s="63"/>
      <c r="AD12" s="63"/>
      <c r="AE12" s="63"/>
      <c r="AF12" s="63"/>
      <c r="AG12" s="63"/>
      <c r="AH12" s="64"/>
      <c r="AI12" s="68"/>
    </row>
    <row r="13" spans="1:36">
      <c r="A13" s="68"/>
      <c r="B13" s="65" t="s">
        <v>91</v>
      </c>
      <c r="C13" s="63"/>
      <c r="D13" s="63"/>
      <c r="E13" s="63"/>
      <c r="F13" s="64"/>
      <c r="G13" s="210" t="s">
        <v>972</v>
      </c>
      <c r="H13" s="63"/>
      <c r="I13" s="63"/>
      <c r="J13" s="63"/>
      <c r="K13" s="63"/>
      <c r="L13" s="63"/>
      <c r="M13" s="63"/>
      <c r="N13" s="63"/>
      <c r="O13" s="203"/>
      <c r="P13" s="204"/>
      <c r="Q13" s="205"/>
      <c r="R13" s="191"/>
      <c r="S13" s="238" t="s">
        <v>54</v>
      </c>
      <c r="T13" s="239"/>
      <c r="U13" s="63"/>
      <c r="V13" s="63"/>
      <c r="W13" s="63"/>
      <c r="X13" s="63"/>
      <c r="Y13" s="240" t="s">
        <v>55</v>
      </c>
      <c r="Z13" s="63"/>
      <c r="AA13" s="63"/>
      <c r="AB13" s="63"/>
      <c r="AC13" s="63"/>
      <c r="AD13" s="63"/>
      <c r="AE13" s="63"/>
      <c r="AF13" s="63"/>
      <c r="AG13" s="63"/>
      <c r="AH13" s="64"/>
      <c r="AI13" s="68"/>
    </row>
    <row r="14" spans="1:36">
      <c r="A14" s="68"/>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09"/>
      <c r="Y14" s="210" t="s">
        <v>57</v>
      </c>
      <c r="Z14" s="63"/>
      <c r="AA14" s="63"/>
      <c r="AB14" s="63"/>
      <c r="AC14" s="63"/>
      <c r="AD14" s="63"/>
      <c r="AE14" s="63"/>
      <c r="AF14" s="63"/>
      <c r="AG14" s="63"/>
      <c r="AH14" s="64"/>
      <c r="AI14" s="68"/>
    </row>
    <row r="15" spans="1:36">
      <c r="A15" s="68"/>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c r="AI15" s="68"/>
    </row>
    <row r="16" spans="1:36">
      <c r="A16" s="68"/>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63"/>
      <c r="AG16" s="63"/>
      <c r="AH16" s="64"/>
      <c r="AI16" s="68"/>
    </row>
    <row r="17" spans="1:35">
      <c r="A17" s="68"/>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63"/>
      <c r="Y17" s="63"/>
      <c r="Z17" s="64"/>
      <c r="AA17" s="781" t="s">
        <v>105</v>
      </c>
      <c r="AB17" s="780"/>
      <c r="AC17" s="780"/>
      <c r="AD17" s="780"/>
      <c r="AE17" s="782">
        <v>10</v>
      </c>
      <c r="AF17" s="784"/>
      <c r="AG17" s="784"/>
      <c r="AH17" s="785"/>
      <c r="AI17" s="68"/>
    </row>
    <row r="18" spans="1:35">
      <c r="A18" s="68"/>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12</v>
      </c>
      <c r="X18" s="63"/>
      <c r="Y18" s="63"/>
      <c r="Z18" s="64"/>
      <c r="AA18" s="65" t="s">
        <v>109</v>
      </c>
      <c r="AB18" s="63"/>
      <c r="AC18" s="63"/>
      <c r="AD18" s="64"/>
      <c r="AE18" s="213" t="s">
        <v>110</v>
      </c>
      <c r="AF18" s="63"/>
      <c r="AG18" s="63"/>
      <c r="AH18" s="64"/>
      <c r="AI18" s="68"/>
    </row>
    <row r="19" spans="1:35">
      <c r="A19" s="68"/>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196"/>
      <c r="AG19" s="196"/>
      <c r="AH19" s="197"/>
      <c r="AI19" s="68"/>
    </row>
    <row r="20" spans="1:35">
      <c r="A20" s="68"/>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c r="AI20" s="68"/>
    </row>
    <row r="21" spans="1:35">
      <c r="A21" s="68"/>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63"/>
      <c r="AG21" s="63"/>
      <c r="AH21" s="218"/>
      <c r="AI21" s="68"/>
    </row>
    <row r="22" spans="1:35">
      <c r="A22" s="68"/>
      <c r="B22" s="65" t="s">
        <v>125</v>
      </c>
      <c r="C22" s="63"/>
      <c r="D22" s="63"/>
      <c r="E22" s="63"/>
      <c r="F22" s="64"/>
      <c r="G22" s="65" t="s">
        <v>126</v>
      </c>
      <c r="H22" s="63"/>
      <c r="I22" s="63"/>
      <c r="J22" s="63"/>
      <c r="K22" s="63"/>
      <c r="L22" s="63"/>
      <c r="M22" s="63"/>
      <c r="N22" s="63"/>
      <c r="O22" s="63"/>
      <c r="P22" s="64"/>
      <c r="Q22" s="68"/>
      <c r="R22" s="68"/>
      <c r="S22" s="65" t="s">
        <v>123</v>
      </c>
      <c r="T22" s="219"/>
      <c r="U22" s="63"/>
      <c r="V22" s="64"/>
      <c r="W22" s="216" t="s">
        <v>124</v>
      </c>
      <c r="X22" s="63"/>
      <c r="Y22" s="63"/>
      <c r="Z22" s="64"/>
      <c r="AA22" s="80"/>
      <c r="AB22" s="81"/>
      <c r="AC22" s="81"/>
      <c r="AD22" s="81"/>
      <c r="AE22" s="81"/>
      <c r="AF22" s="81"/>
      <c r="AG22" s="81"/>
      <c r="AH22" s="201"/>
      <c r="AI22" s="68"/>
    </row>
    <row r="23" spans="1:35">
      <c r="A23" s="68"/>
      <c r="B23" s="68"/>
      <c r="C23" s="68"/>
      <c r="D23" s="68"/>
      <c r="E23" s="68"/>
      <c r="F23" s="68"/>
      <c r="G23" s="68"/>
      <c r="H23" s="68"/>
      <c r="I23" s="68"/>
      <c r="J23" s="68"/>
      <c r="K23" s="68"/>
      <c r="L23" s="68"/>
      <c r="M23" s="68"/>
      <c r="N23" s="68"/>
      <c r="O23" s="68"/>
      <c r="P23" s="68"/>
      <c r="Q23" s="68"/>
      <c r="R23" s="68"/>
      <c r="S23" s="191"/>
      <c r="T23" s="191"/>
      <c r="U23" s="191"/>
      <c r="V23" s="191"/>
      <c r="W23" s="191"/>
      <c r="X23" s="68"/>
      <c r="Y23" s="68"/>
      <c r="Z23" s="68"/>
      <c r="AA23" s="68"/>
      <c r="AB23" s="68"/>
      <c r="AC23" s="68"/>
      <c r="AD23" s="68"/>
      <c r="AE23" s="68"/>
      <c r="AF23" s="68"/>
      <c r="AG23" s="68"/>
      <c r="AH23" s="68"/>
      <c r="AI23" s="68"/>
    </row>
    <row r="24" spans="1:35">
      <c r="A24" s="68"/>
      <c r="B24" s="65" t="s">
        <v>174</v>
      </c>
      <c r="C24" s="63"/>
      <c r="D24" s="63"/>
      <c r="E24" s="63"/>
      <c r="F24" s="63"/>
      <c r="G24" s="220"/>
      <c r="H24" s="63"/>
      <c r="I24" s="221"/>
      <c r="J24" s="221"/>
      <c r="K24" s="66" t="s">
        <v>128</v>
      </c>
      <c r="L24" s="68"/>
      <c r="M24" s="65" t="s">
        <v>175</v>
      </c>
      <c r="N24" s="63"/>
      <c r="O24" s="63"/>
      <c r="P24" s="63"/>
      <c r="Q24" s="63"/>
      <c r="R24" s="65"/>
      <c r="S24" s="76"/>
      <c r="T24" s="77"/>
      <c r="U24" s="77"/>
      <c r="V24" s="78" t="s">
        <v>130</v>
      </c>
      <c r="W24" s="191"/>
      <c r="X24" s="82" t="s">
        <v>176</v>
      </c>
      <c r="Y24" s="63"/>
      <c r="Z24" s="63"/>
      <c r="AA24" s="63"/>
      <c r="AB24" s="64"/>
      <c r="AC24" s="65"/>
      <c r="AD24" s="63"/>
      <c r="AE24" s="63"/>
      <c r="AF24" s="63"/>
      <c r="AG24" s="63"/>
      <c r="AH24" s="66" t="s">
        <v>132</v>
      </c>
      <c r="AI24" s="68"/>
    </row>
    <row r="25" spans="1:35">
      <c r="A25" s="68"/>
      <c r="B25" s="65" t="s">
        <v>133</v>
      </c>
      <c r="C25" s="63"/>
      <c r="D25" s="63"/>
      <c r="E25" s="63"/>
      <c r="F25" s="63"/>
      <c r="G25" s="56"/>
      <c r="H25" s="63"/>
      <c r="I25" s="221"/>
      <c r="J25" s="221"/>
      <c r="K25" s="66" t="s">
        <v>134</v>
      </c>
      <c r="L25" s="68"/>
      <c r="M25" s="65" t="s">
        <v>135</v>
      </c>
      <c r="N25" s="63"/>
      <c r="O25" s="63"/>
      <c r="P25" s="63"/>
      <c r="Q25" s="63"/>
      <c r="R25" s="65"/>
      <c r="S25" s="52"/>
      <c r="T25" s="77"/>
      <c r="U25" s="77"/>
      <c r="V25" s="66" t="s">
        <v>136</v>
      </c>
      <c r="W25" s="191"/>
      <c r="X25" s="82" t="s">
        <v>137</v>
      </c>
      <c r="Y25" s="63"/>
      <c r="Z25" s="63"/>
      <c r="AA25" s="63"/>
      <c r="AB25" s="64"/>
      <c r="AC25" s="65"/>
      <c r="AD25" s="63"/>
      <c r="AE25" s="63"/>
      <c r="AF25" s="63"/>
      <c r="AG25" s="63"/>
      <c r="AH25" s="66" t="s">
        <v>138</v>
      </c>
      <c r="AI25" s="68"/>
    </row>
    <row r="26" spans="1:35">
      <c r="A26" s="68"/>
      <c r="B26" s="65" t="s">
        <v>139</v>
      </c>
      <c r="C26" s="63"/>
      <c r="D26" s="63"/>
      <c r="E26" s="63"/>
      <c r="F26" s="63"/>
      <c r="G26" s="220"/>
      <c r="H26" s="63"/>
      <c r="I26" s="221"/>
      <c r="J26" s="221"/>
      <c r="K26" s="66" t="s">
        <v>140</v>
      </c>
      <c r="L26" s="68"/>
      <c r="M26" s="65" t="s">
        <v>141</v>
      </c>
      <c r="N26" s="63"/>
      <c r="O26" s="63"/>
      <c r="P26" s="63"/>
      <c r="Q26" s="63"/>
      <c r="R26" s="65"/>
      <c r="S26" s="76"/>
      <c r="T26" s="77"/>
      <c r="U26" s="77"/>
      <c r="V26" s="78" t="s">
        <v>142</v>
      </c>
      <c r="W26" s="191"/>
      <c r="X26" s="1081" t="s">
        <v>143</v>
      </c>
      <c r="Y26" s="784"/>
      <c r="Z26" s="784"/>
      <c r="AA26" s="784"/>
      <c r="AB26" s="785"/>
      <c r="AC26" s="783"/>
      <c r="AD26" s="784"/>
      <c r="AE26" s="784"/>
      <c r="AF26" s="784"/>
      <c r="AG26" s="784"/>
      <c r="AH26" s="786" t="s">
        <v>144</v>
      </c>
      <c r="AI26" s="68"/>
    </row>
    <row r="27" spans="1:35">
      <c r="A27" s="68"/>
      <c r="B27" s="65" t="s">
        <v>145</v>
      </c>
      <c r="C27" s="63"/>
      <c r="D27" s="63"/>
      <c r="E27" s="63"/>
      <c r="F27" s="63"/>
      <c r="G27" s="220"/>
      <c r="H27" s="63"/>
      <c r="I27" s="221"/>
      <c r="J27" s="221"/>
      <c r="K27" s="66" t="s">
        <v>146</v>
      </c>
      <c r="L27" s="68"/>
      <c r="M27" s="65" t="s">
        <v>177</v>
      </c>
      <c r="N27" s="63"/>
      <c r="O27" s="63"/>
      <c r="P27" s="63"/>
      <c r="Q27" s="63"/>
      <c r="R27" s="65"/>
      <c r="S27" s="76"/>
      <c r="T27" s="77"/>
      <c r="U27" s="77"/>
      <c r="V27" s="78" t="s">
        <v>178</v>
      </c>
      <c r="W27" s="191"/>
      <c r="X27" s="82" t="s">
        <v>148</v>
      </c>
      <c r="Y27" s="63"/>
      <c r="Z27" s="63"/>
      <c r="AA27" s="63"/>
      <c r="AB27" s="64"/>
      <c r="AC27" s="65"/>
      <c r="AD27" s="63"/>
      <c r="AE27" s="63"/>
      <c r="AF27" s="63"/>
      <c r="AG27" s="63"/>
      <c r="AH27" s="66" t="s">
        <v>149</v>
      </c>
      <c r="AI27" s="68"/>
    </row>
    <row r="28" spans="1:35">
      <c r="A28" s="68"/>
      <c r="B28" s="65" t="s">
        <v>150</v>
      </c>
      <c r="C28" s="63"/>
      <c r="D28" s="63"/>
      <c r="E28" s="63"/>
      <c r="F28" s="63"/>
      <c r="G28" s="220"/>
      <c r="H28" s="63"/>
      <c r="I28" s="221"/>
      <c r="J28" s="221"/>
      <c r="K28" s="66" t="s">
        <v>151</v>
      </c>
      <c r="L28" s="62"/>
      <c r="M28" s="44" t="s">
        <v>152</v>
      </c>
      <c r="N28" s="45"/>
      <c r="O28" s="45"/>
      <c r="P28" s="45"/>
      <c r="Q28" s="45"/>
      <c r="R28" s="44"/>
      <c r="S28" s="53"/>
      <c r="T28" s="50"/>
      <c r="U28" s="50"/>
      <c r="V28" s="58" t="s">
        <v>153</v>
      </c>
      <c r="W28" s="191"/>
      <c r="X28" s="82" t="s">
        <v>154</v>
      </c>
      <c r="Y28" s="63"/>
      <c r="Z28" s="63"/>
      <c r="AA28" s="63"/>
      <c r="AB28" s="64"/>
      <c r="AC28" s="65"/>
      <c r="AD28" s="63"/>
      <c r="AE28" s="63"/>
      <c r="AF28" s="63"/>
      <c r="AG28" s="63"/>
      <c r="AH28" s="66" t="s">
        <v>144</v>
      </c>
      <c r="AI28" s="68"/>
    </row>
    <row r="29" spans="1:35">
      <c r="A29" s="68"/>
      <c r="B29" s="65" t="s">
        <v>155</v>
      </c>
      <c r="C29" s="63"/>
      <c r="D29" s="63"/>
      <c r="E29" s="63"/>
      <c r="F29" s="63"/>
      <c r="G29" s="220"/>
      <c r="H29" s="63"/>
      <c r="I29" s="221"/>
      <c r="J29" s="221"/>
      <c r="K29" s="66" t="s">
        <v>156</v>
      </c>
      <c r="L29" s="68"/>
      <c r="M29" s="72"/>
      <c r="N29" s="72"/>
      <c r="O29" s="72"/>
      <c r="P29" s="72"/>
      <c r="Q29" s="72"/>
      <c r="R29" s="72"/>
      <c r="S29" s="72"/>
      <c r="T29" s="72"/>
      <c r="U29" s="72"/>
      <c r="V29" s="72"/>
      <c r="W29" s="191"/>
      <c r="X29" s="1081" t="s">
        <v>179</v>
      </c>
      <c r="Y29" s="784"/>
      <c r="Z29" s="784"/>
      <c r="AA29" s="784"/>
      <c r="AB29" s="785"/>
      <c r="AC29" s="784"/>
      <c r="AD29" s="784"/>
      <c r="AE29" s="784"/>
      <c r="AF29" s="784"/>
      <c r="AG29" s="784"/>
      <c r="AH29" s="1083" t="s">
        <v>180</v>
      </c>
      <c r="AI29" s="68"/>
    </row>
    <row r="30" spans="1:35">
      <c r="A30" s="68"/>
      <c r="B30" s="68"/>
      <c r="C30" s="68"/>
      <c r="D30" s="68"/>
      <c r="E30" s="68"/>
      <c r="F30" s="68"/>
      <c r="G30" s="68"/>
      <c r="H30" s="68"/>
      <c r="I30" s="68"/>
      <c r="J30" s="68"/>
      <c r="K30" s="68"/>
      <c r="L30" s="68"/>
      <c r="M30" s="72"/>
      <c r="N30" s="72"/>
      <c r="O30" s="72"/>
      <c r="P30" s="72"/>
      <c r="Q30" s="72"/>
      <c r="R30" s="72"/>
      <c r="S30" s="72"/>
      <c r="T30" s="72"/>
      <c r="U30" s="72"/>
      <c r="V30" s="72"/>
      <c r="W30" s="191"/>
      <c r="X30" s="783" t="s">
        <v>182</v>
      </c>
      <c r="Y30" s="784"/>
      <c r="Z30" s="784"/>
      <c r="AA30" s="784"/>
      <c r="AB30" s="785"/>
      <c r="AC30" s="783"/>
      <c r="AD30" s="784"/>
      <c r="AE30" s="784"/>
      <c r="AF30" s="784"/>
      <c r="AG30" s="784"/>
      <c r="AH30" s="786" t="s">
        <v>183</v>
      </c>
      <c r="AI30" s="68"/>
    </row>
    <row r="31" spans="1:35">
      <c r="A31" s="68"/>
      <c r="B31" s="68"/>
      <c r="C31" s="68"/>
      <c r="D31" s="68"/>
      <c r="E31" s="68"/>
      <c r="F31" s="68"/>
      <c r="G31" s="68"/>
      <c r="H31" s="68"/>
      <c r="I31" s="68"/>
      <c r="J31" s="68"/>
      <c r="K31" s="68"/>
      <c r="L31" s="68"/>
      <c r="M31" s="72"/>
      <c r="N31" s="72"/>
      <c r="O31" s="72"/>
      <c r="P31" s="72"/>
      <c r="Q31" s="72"/>
      <c r="R31" s="72"/>
      <c r="S31" s="72"/>
      <c r="T31" s="72"/>
      <c r="U31" s="72"/>
      <c r="V31" s="72"/>
      <c r="W31" s="191"/>
      <c r="X31" s="82" t="s">
        <v>185</v>
      </c>
      <c r="Y31" s="63"/>
      <c r="Z31" s="63"/>
      <c r="AA31" s="63"/>
      <c r="AB31" s="64"/>
      <c r="AC31" s="65"/>
      <c r="AD31" s="63"/>
      <c r="AE31" s="63"/>
      <c r="AF31" s="63"/>
      <c r="AG31" s="63"/>
      <c r="AH31" s="66" t="s">
        <v>186</v>
      </c>
      <c r="AI31" s="68"/>
    </row>
    <row r="32" spans="1:35">
      <c r="A32" s="68"/>
      <c r="B32" s="68"/>
      <c r="C32" s="68"/>
      <c r="D32" s="68"/>
      <c r="E32" s="68"/>
      <c r="F32" s="68"/>
      <c r="G32" s="68"/>
      <c r="H32" s="68"/>
      <c r="I32" s="68"/>
      <c r="J32" s="68"/>
      <c r="K32" s="68"/>
      <c r="L32" s="68"/>
      <c r="M32" s="72"/>
      <c r="N32" s="72"/>
      <c r="O32" s="72"/>
      <c r="P32" s="72"/>
      <c r="Q32" s="72"/>
      <c r="R32" s="72"/>
      <c r="S32" s="72"/>
      <c r="T32" s="72"/>
      <c r="U32" s="72"/>
      <c r="V32" s="72"/>
      <c r="AI32" s="68"/>
    </row>
    <row r="33" spans="1:36">
      <c r="A33" s="68"/>
      <c r="B33" s="68"/>
      <c r="C33" s="68"/>
      <c r="D33" s="68"/>
      <c r="E33" s="68"/>
      <c r="F33" s="68"/>
      <c r="G33" s="68"/>
      <c r="H33" s="68"/>
      <c r="I33" s="68"/>
      <c r="J33" s="68"/>
      <c r="K33" s="68"/>
      <c r="L33" s="68"/>
      <c r="M33" s="72"/>
      <c r="N33" s="72"/>
      <c r="O33" s="72"/>
      <c r="P33" s="72"/>
      <c r="Q33" s="72"/>
      <c r="R33" s="72"/>
      <c r="S33" s="72"/>
      <c r="T33" s="72"/>
      <c r="U33" s="72"/>
      <c r="V33" s="72"/>
      <c r="W33" s="173"/>
      <c r="X33" s="65" t="s">
        <v>743</v>
      </c>
      <c r="Y33" s="63"/>
      <c r="Z33" s="63"/>
      <c r="AA33" s="63"/>
      <c r="AB33" s="64"/>
      <c r="AC33" s="65"/>
      <c r="AD33" s="63"/>
      <c r="AE33" s="63"/>
      <c r="AF33" s="63"/>
      <c r="AG33" s="63"/>
      <c r="AH33" s="66" t="s">
        <v>187</v>
      </c>
      <c r="AI33" s="68"/>
    </row>
    <row r="34" spans="1:36">
      <c r="A34" s="68"/>
      <c r="B34" s="68"/>
      <c r="C34" s="68"/>
      <c r="D34" s="68"/>
      <c r="E34" s="68"/>
      <c r="F34" s="68"/>
      <c r="G34" s="68"/>
      <c r="H34" s="68"/>
      <c r="I34" s="68"/>
      <c r="J34" s="68"/>
      <c r="K34" s="68"/>
      <c r="L34" s="68"/>
      <c r="M34" s="68"/>
      <c r="N34" s="68"/>
      <c r="O34" s="68"/>
      <c r="P34" s="222"/>
      <c r="Q34" s="222"/>
      <c r="R34" s="222"/>
      <c r="S34" s="222"/>
      <c r="T34" s="222"/>
      <c r="U34" s="222"/>
      <c r="V34" s="222"/>
      <c r="W34" s="173"/>
      <c r="X34" s="65" t="s">
        <v>188</v>
      </c>
      <c r="Y34" s="63"/>
      <c r="Z34" s="63"/>
      <c r="AA34" s="63"/>
      <c r="AB34" s="64"/>
      <c r="AC34" s="65"/>
      <c r="AD34" s="63"/>
      <c r="AE34" s="63"/>
      <c r="AF34" s="63"/>
      <c r="AG34" s="63"/>
      <c r="AH34" s="66" t="s">
        <v>189</v>
      </c>
      <c r="AI34" s="68"/>
    </row>
    <row r="35" spans="1:36">
      <c r="A35" s="68"/>
      <c r="B35" s="68"/>
      <c r="C35" s="68"/>
      <c r="D35" s="68"/>
      <c r="E35" s="68"/>
      <c r="F35" s="68"/>
      <c r="G35" s="68"/>
      <c r="H35" s="68"/>
      <c r="I35" s="68"/>
      <c r="J35" s="68"/>
      <c r="K35" s="68"/>
      <c r="L35" s="68"/>
      <c r="M35" s="68"/>
      <c r="N35" s="68"/>
      <c r="O35" s="68"/>
      <c r="P35" s="222"/>
      <c r="Q35" s="222"/>
      <c r="R35" s="222"/>
      <c r="S35" s="222"/>
      <c r="T35" s="222"/>
      <c r="U35" s="222"/>
      <c r="V35" s="222"/>
      <c r="W35" s="173"/>
      <c r="X35" s="65" t="s">
        <v>190</v>
      </c>
      <c r="Y35" s="63"/>
      <c r="Z35" s="63"/>
      <c r="AA35" s="63"/>
      <c r="AB35" s="64"/>
      <c r="AC35" s="65"/>
      <c r="AD35" s="63"/>
      <c r="AE35" s="63"/>
      <c r="AF35" s="63"/>
      <c r="AG35" s="63"/>
      <c r="AH35" s="66" t="s">
        <v>191</v>
      </c>
      <c r="AI35" s="68"/>
      <c r="AJ35" s="83"/>
    </row>
    <row r="36" spans="1:36">
      <c r="A36" s="68"/>
      <c r="B36" s="68"/>
      <c r="C36" s="68"/>
      <c r="D36" s="68"/>
      <c r="E36" s="68"/>
      <c r="F36" s="68"/>
      <c r="G36" s="68"/>
      <c r="H36" s="68"/>
      <c r="I36" s="222"/>
      <c r="J36" s="68"/>
      <c r="K36" s="68"/>
      <c r="L36" s="68"/>
      <c r="M36" s="72"/>
      <c r="N36" s="72"/>
      <c r="O36" s="72"/>
      <c r="P36" s="72"/>
      <c r="Q36" s="72"/>
      <c r="R36" s="72"/>
      <c r="S36" s="72"/>
      <c r="T36" s="72"/>
      <c r="U36" s="72"/>
      <c r="V36" s="72"/>
      <c r="AI36" s="68"/>
      <c r="AJ36" s="83"/>
    </row>
    <row r="37" spans="1:36">
      <c r="A37" s="68"/>
      <c r="B37" s="68"/>
      <c r="C37" s="68"/>
      <c r="D37" s="68"/>
      <c r="E37" s="68"/>
      <c r="F37" s="68"/>
      <c r="G37" s="68"/>
      <c r="H37" s="68"/>
      <c r="I37" s="73"/>
      <c r="J37" s="68"/>
      <c r="K37" s="68"/>
      <c r="L37" s="68"/>
      <c r="M37" s="72"/>
      <c r="N37" s="72"/>
      <c r="O37" s="72"/>
      <c r="P37" s="72"/>
      <c r="Q37" s="72"/>
      <c r="R37" s="72"/>
      <c r="S37" s="72"/>
      <c r="T37" s="72"/>
      <c r="U37" s="72"/>
      <c r="V37" s="72"/>
      <c r="AI37" s="68"/>
      <c r="AJ37" s="83"/>
    </row>
    <row r="38" spans="1:36">
      <c r="A38" s="68"/>
      <c r="B38" s="68"/>
      <c r="C38" s="68"/>
      <c r="D38" s="68"/>
      <c r="E38" s="68"/>
      <c r="F38" s="68"/>
      <c r="G38" s="68"/>
      <c r="H38" s="68"/>
      <c r="I38" s="222"/>
      <c r="J38" s="68"/>
      <c r="K38" s="68"/>
      <c r="L38" s="68"/>
      <c r="M38" s="72"/>
      <c r="N38" s="72"/>
      <c r="O38" s="72"/>
      <c r="P38" s="72"/>
      <c r="Q38" s="72"/>
      <c r="R38" s="72"/>
      <c r="S38" s="72"/>
      <c r="T38" s="72"/>
      <c r="U38" s="72"/>
      <c r="V38" s="72"/>
      <c r="W38" s="173"/>
      <c r="X38" s="173"/>
      <c r="Y38" s="173"/>
      <c r="Z38" s="173"/>
      <c r="AA38" s="173"/>
      <c r="AB38" s="173"/>
      <c r="AC38" s="173"/>
      <c r="AD38" s="173"/>
      <c r="AE38" s="173"/>
      <c r="AF38" s="173"/>
      <c r="AG38" s="173"/>
      <c r="AH38" s="173"/>
      <c r="AI38" s="68"/>
    </row>
    <row r="39" spans="1:36">
      <c r="I39" s="72"/>
      <c r="J39" s="72"/>
      <c r="K39" s="72"/>
      <c r="L39" s="72"/>
      <c r="M39" s="72"/>
      <c r="N39" s="72"/>
      <c r="O39" s="72"/>
      <c r="P39" s="72"/>
      <c r="Q39" s="72"/>
      <c r="R39" s="72"/>
      <c r="S39" s="72"/>
      <c r="T39" s="72"/>
      <c r="U39" s="72"/>
      <c r="V39" s="72"/>
      <c r="W39" s="83"/>
      <c r="X39" s="72"/>
      <c r="Y39" s="72"/>
      <c r="Z39" s="72"/>
      <c r="AA39" s="72"/>
      <c r="AH39" s="83"/>
    </row>
    <row r="40" spans="1:36">
      <c r="I40" s="72"/>
      <c r="J40" s="72"/>
      <c r="K40" s="72"/>
      <c r="L40" s="72"/>
      <c r="M40" s="72"/>
      <c r="N40" s="72"/>
      <c r="O40" s="72"/>
      <c r="P40" s="72"/>
      <c r="Q40" s="72"/>
      <c r="R40" s="72"/>
      <c r="S40" s="72"/>
      <c r="T40" s="72"/>
      <c r="U40" s="72"/>
      <c r="V40" s="72"/>
      <c r="X40" s="72"/>
      <c r="Y40" s="72"/>
      <c r="Z40" s="72"/>
      <c r="AA40" s="72"/>
    </row>
    <row r="41" spans="1:36">
      <c r="I41" s="72"/>
      <c r="J41" s="72"/>
      <c r="K41" s="72"/>
      <c r="L41" s="72"/>
      <c r="M41" s="72"/>
      <c r="N41" s="72"/>
      <c r="O41" s="72"/>
      <c r="P41" s="72"/>
      <c r="Q41" s="72"/>
      <c r="R41" s="72"/>
      <c r="S41" s="72"/>
      <c r="T41" s="72"/>
      <c r="U41" s="72"/>
      <c r="V41" s="72"/>
      <c r="W41" s="72"/>
      <c r="X41" s="72"/>
      <c r="Y41" s="72"/>
      <c r="Z41" s="72"/>
      <c r="AA41" s="72"/>
    </row>
    <row r="42" spans="1:36">
      <c r="J42" s="72"/>
      <c r="K42" s="72"/>
      <c r="L42" s="72"/>
      <c r="M42" s="72"/>
      <c r="N42" s="72"/>
      <c r="O42" s="72"/>
      <c r="P42" s="72"/>
      <c r="Q42" s="72"/>
      <c r="R42" s="72"/>
      <c r="S42" s="72"/>
      <c r="T42" s="72"/>
      <c r="U42" s="72"/>
      <c r="V42" s="72"/>
      <c r="W42" s="72"/>
      <c r="X42" s="72"/>
      <c r="Y42" s="72"/>
      <c r="Z42" s="72"/>
      <c r="AA42" s="72"/>
    </row>
    <row r="43" spans="1:36">
      <c r="J43" s="72"/>
      <c r="K43" s="72"/>
      <c r="L43" s="72"/>
      <c r="M43" s="72"/>
      <c r="N43" s="72"/>
      <c r="O43" s="72"/>
      <c r="P43" s="72"/>
      <c r="Q43" s="72"/>
      <c r="R43" s="72"/>
      <c r="S43" s="72"/>
      <c r="T43" s="72"/>
      <c r="U43" s="72"/>
      <c r="V43" s="72"/>
      <c r="W43" s="72"/>
      <c r="X43" s="72"/>
      <c r="Y43" s="72"/>
      <c r="Z43" s="72"/>
      <c r="AA43" s="72"/>
    </row>
    <row r="44" spans="1:36">
      <c r="J44" s="72"/>
      <c r="K44" s="72"/>
      <c r="L44" s="72"/>
      <c r="M44" s="72"/>
      <c r="N44" s="72"/>
      <c r="O44" s="72"/>
      <c r="P44" s="72"/>
      <c r="Q44" s="72"/>
      <c r="R44" s="72"/>
      <c r="S44" s="72"/>
      <c r="T44" s="72"/>
      <c r="U44" s="72"/>
      <c r="V44" s="72"/>
      <c r="X44" s="72"/>
      <c r="Y44" s="72"/>
      <c r="Z44" s="72"/>
      <c r="AA44" s="72"/>
    </row>
    <row r="45" spans="1:36">
      <c r="J45" s="72"/>
      <c r="K45" s="72"/>
      <c r="L45" s="72"/>
      <c r="M45" s="72"/>
      <c r="N45" s="72"/>
      <c r="O45" s="72"/>
      <c r="P45" s="72"/>
      <c r="Q45" s="72"/>
      <c r="R45" s="72"/>
      <c r="S45" s="72"/>
      <c r="T45" s="72"/>
      <c r="U45" s="72"/>
      <c r="V45" s="72"/>
      <c r="W45" s="72"/>
      <c r="X45" s="72"/>
      <c r="Y45" s="72"/>
      <c r="Z45" s="72"/>
      <c r="AA45" s="72"/>
      <c r="AB45" s="72"/>
    </row>
    <row r="46" spans="1:36">
      <c r="J46" s="72"/>
      <c r="K46" s="72"/>
      <c r="L46" s="72"/>
      <c r="M46" s="72"/>
      <c r="N46" s="72"/>
      <c r="O46" s="72"/>
      <c r="P46" s="72"/>
      <c r="Q46" s="72"/>
      <c r="R46" s="72"/>
      <c r="S46" s="72"/>
      <c r="T46" s="72"/>
      <c r="U46" s="72"/>
      <c r="V46" s="72"/>
      <c r="W46" s="72"/>
    </row>
    <row r="47" spans="1:36">
      <c r="J47" s="72"/>
      <c r="K47" s="72"/>
      <c r="L47" s="72"/>
      <c r="M47" s="72"/>
      <c r="N47" s="72"/>
      <c r="O47" s="72"/>
      <c r="P47" s="72"/>
      <c r="Q47" s="72"/>
      <c r="R47" s="72"/>
      <c r="S47" s="72"/>
      <c r="T47" s="72"/>
      <c r="U47" s="72"/>
      <c r="V47" s="72"/>
      <c r="W47" s="72"/>
    </row>
    <row r="48" spans="1:36">
      <c r="J48" s="72"/>
      <c r="K48" s="72"/>
      <c r="L48" s="72"/>
      <c r="M48" s="72"/>
      <c r="N48" s="72"/>
      <c r="O48" s="72"/>
      <c r="P48" s="72"/>
      <c r="Q48" s="72"/>
      <c r="W48" s="72"/>
    </row>
    <row r="49" spans="10:23">
      <c r="J49" s="72"/>
      <c r="K49" s="72"/>
      <c r="L49" s="72"/>
      <c r="M49" s="72"/>
      <c r="N49" s="72"/>
      <c r="O49" s="72"/>
      <c r="P49" s="72"/>
      <c r="Q49" s="72"/>
    </row>
    <row r="50" spans="10:23">
      <c r="J50" s="72"/>
      <c r="K50" s="72"/>
      <c r="L50" s="72"/>
      <c r="M50" s="72"/>
      <c r="N50" s="72"/>
      <c r="O50" s="72"/>
      <c r="P50" s="72"/>
      <c r="Q50" s="72"/>
      <c r="W50" s="72"/>
    </row>
    <row r="51" spans="10:23">
      <c r="J51" s="72"/>
      <c r="K51" s="72"/>
      <c r="L51" s="72"/>
      <c r="M51" s="72"/>
      <c r="N51" s="72"/>
      <c r="O51" s="72"/>
      <c r="P51" s="72"/>
      <c r="Q51" s="72"/>
      <c r="W51" s="72"/>
    </row>
    <row r="52" spans="10:23">
      <c r="J52" s="72"/>
      <c r="K52" s="72"/>
      <c r="L52" s="72"/>
    </row>
    <row r="53" spans="10:23">
      <c r="J53" s="72"/>
      <c r="K53" s="72"/>
      <c r="L53" s="72"/>
    </row>
    <row r="54" spans="10:23">
      <c r="J54" s="72"/>
      <c r="K54" s="72"/>
      <c r="L54" s="72"/>
    </row>
  </sheetData>
  <mergeCells count="21">
    <mergeCell ref="V5:Y5"/>
    <mergeCell ref="Z5:AB5"/>
    <mergeCell ref="AC5:AE5"/>
    <mergeCell ref="AF5:AH5"/>
    <mergeCell ref="V4:Y4"/>
    <mergeCell ref="Z4:AB4"/>
    <mergeCell ref="AC4:AE4"/>
    <mergeCell ref="AF4:AH4"/>
    <mergeCell ref="B2:J2"/>
    <mergeCell ref="S5:U5"/>
    <mergeCell ref="B4:D4"/>
    <mergeCell ref="E4:G4"/>
    <mergeCell ref="H4:J4"/>
    <mergeCell ref="K4:M4"/>
    <mergeCell ref="N4:P4"/>
    <mergeCell ref="S4:U4"/>
    <mergeCell ref="B5:D5"/>
    <mergeCell ref="E5:G5"/>
    <mergeCell ref="H5:J5"/>
    <mergeCell ref="K5:M5"/>
    <mergeCell ref="N5:P5"/>
  </mergeCells>
  <phoneticPr fontId="1"/>
  <conditionalFormatting sqref="M28">
    <cfRule type="duplicateValues" dxfId="3" priority="1"/>
  </conditionalFormatting>
  <pageMargins left="0.70866141732283472" right="0.70866141732283472" top="1.1417322834645669" bottom="0.74803149606299213" header="0.51181102362204722" footer="0.31496062992125984"/>
  <pageSetup paperSize="9" scale="53" orientation="landscape" r:id="rId1"/>
  <headerFooter>
    <oddHeader xml:space="preserve">&amp;R2022年度　情報化評議会(CI-NET)　LiteS規約WG　第6回　資料2-2
2022年11月24日
</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
    <tabColor rgb="FFFFFF00"/>
    <pageSetUpPr fitToPage="1"/>
  </sheetPr>
  <dimension ref="A1:AN55"/>
  <sheetViews>
    <sheetView view="pageBreakPreview" zoomScale="75" zoomScaleNormal="55" zoomScaleSheetLayoutView="75" workbookViewId="0">
      <selection activeCell="P12" sqref="P12"/>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27" width="5.625" style="40" customWidth="1"/>
    <col min="28" max="28" width="13.625" style="40" customWidth="1"/>
    <col min="29" max="33" width="5.625" style="40" customWidth="1"/>
    <col min="34" max="34" width="6" style="40" customWidth="1"/>
    <col min="35" max="36" width="5.625" style="40" customWidth="1"/>
    <col min="37" max="37" width="9.5" style="40" bestFit="1" customWidth="1"/>
    <col min="38" max="16384" width="8.625" style="40"/>
  </cols>
  <sheetData>
    <row r="1" spans="1:35" ht="19.5" thickBo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35.450000000000003" customHeight="1" thickBot="1">
      <c r="A2" s="68"/>
      <c r="B2" s="1413" t="s">
        <v>192</v>
      </c>
      <c r="C2" s="1414"/>
      <c r="D2" s="1414"/>
      <c r="E2" s="1414"/>
      <c r="F2" s="1414"/>
      <c r="G2" s="1414"/>
      <c r="H2" s="1414"/>
      <c r="I2" s="1414"/>
      <c r="J2" s="1415"/>
      <c r="K2" s="191"/>
      <c r="L2" s="513"/>
      <c r="M2" s="1417" t="s">
        <v>827</v>
      </c>
      <c r="N2" s="1417"/>
      <c r="O2" s="1417"/>
      <c r="P2" s="1417"/>
      <c r="Q2" s="1417"/>
      <c r="R2" s="1417"/>
      <c r="S2" s="1417"/>
      <c r="T2" s="1417"/>
      <c r="U2" s="1417"/>
      <c r="V2" s="1417"/>
      <c r="W2" s="514"/>
      <c r="X2" s="68"/>
      <c r="Y2" s="68"/>
      <c r="Z2" s="68"/>
      <c r="AA2" s="68"/>
      <c r="AB2" s="68"/>
      <c r="AC2" s="68"/>
      <c r="AD2" s="68"/>
      <c r="AE2" s="68"/>
      <c r="AF2" s="68"/>
      <c r="AG2" s="192"/>
      <c r="AH2" s="68"/>
      <c r="AI2" s="68"/>
    </row>
    <row r="3" spans="1:3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c r="A4" s="68"/>
      <c r="B4" s="1406" t="s">
        <v>22</v>
      </c>
      <c r="C4" s="1406"/>
      <c r="D4" s="1406"/>
      <c r="E4" s="1406" t="s">
        <v>81</v>
      </c>
      <c r="F4" s="1406"/>
      <c r="G4" s="1406"/>
      <c r="H4" s="1406" t="s">
        <v>82</v>
      </c>
      <c r="I4" s="1406"/>
      <c r="J4" s="1406"/>
      <c r="K4" s="1406" t="s">
        <v>83</v>
      </c>
      <c r="L4" s="1406"/>
      <c r="M4" s="1406"/>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c r="AI4" s="68"/>
    </row>
    <row r="5" spans="1:35">
      <c r="A5" s="68"/>
      <c r="B5" s="1406" t="s">
        <v>27</v>
      </c>
      <c r="C5" s="1406"/>
      <c r="D5" s="1406"/>
      <c r="E5" s="1407" t="s">
        <v>85</v>
      </c>
      <c r="F5" s="1407"/>
      <c r="G5" s="1407"/>
      <c r="H5" s="1407" t="s">
        <v>86</v>
      </c>
      <c r="I5" s="1407"/>
      <c r="J5" s="1407"/>
      <c r="K5" s="1406">
        <v>1</v>
      </c>
      <c r="L5" s="1406"/>
      <c r="M5" s="1406"/>
      <c r="N5" s="1406">
        <v>1</v>
      </c>
      <c r="O5" s="1406"/>
      <c r="P5" s="1406"/>
      <c r="Q5" s="68"/>
      <c r="R5" s="68"/>
      <c r="S5" s="1399" t="s">
        <v>35</v>
      </c>
      <c r="T5" s="1399"/>
      <c r="U5" s="1399"/>
      <c r="V5" s="1392" t="s">
        <v>36</v>
      </c>
      <c r="W5" s="1392"/>
      <c r="X5" s="1392"/>
      <c r="Y5" s="1392"/>
      <c r="Z5" s="1412" t="s">
        <v>37</v>
      </c>
      <c r="AA5" s="1412"/>
      <c r="AB5" s="1412"/>
      <c r="AC5" s="1416">
        <v>44540</v>
      </c>
      <c r="AD5" s="1392"/>
      <c r="AE5" s="1392"/>
      <c r="AF5" s="1396" t="s">
        <v>87</v>
      </c>
      <c r="AG5" s="1397"/>
      <c r="AH5" s="1398"/>
      <c r="AI5" s="68"/>
    </row>
    <row r="6" spans="1:3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c r="A7" s="68"/>
      <c r="B7" s="780" t="s">
        <v>526</v>
      </c>
      <c r="C7" s="780"/>
      <c r="D7" s="780"/>
      <c r="E7" s="780"/>
      <c r="F7" s="780"/>
      <c r="G7" s="81"/>
      <c r="H7" s="81"/>
      <c r="I7" s="81"/>
      <c r="J7" s="81"/>
      <c r="K7" s="81"/>
      <c r="L7" s="81"/>
      <c r="M7" s="81"/>
      <c r="N7" s="81"/>
      <c r="O7" s="194"/>
      <c r="P7" s="194"/>
      <c r="Q7" s="195"/>
      <c r="R7" s="68"/>
      <c r="S7" s="817" t="s">
        <v>755</v>
      </c>
      <c r="T7" s="823"/>
      <c r="U7" s="824"/>
      <c r="V7" s="824"/>
      <c r="W7" s="824"/>
      <c r="X7" s="824"/>
      <c r="Y7" s="821" t="s">
        <v>756</v>
      </c>
      <c r="Z7" s="196"/>
      <c r="AA7" s="196"/>
      <c r="AB7" s="196"/>
      <c r="AC7" s="196"/>
      <c r="AD7" s="196"/>
      <c r="AE7" s="196"/>
      <c r="AF7" s="196"/>
      <c r="AG7" s="196"/>
      <c r="AH7" s="197"/>
      <c r="AI7" s="68"/>
    </row>
    <row r="8" spans="1:35">
      <c r="A8" s="68"/>
      <c r="B8" s="780"/>
      <c r="C8" s="780"/>
      <c r="D8" s="780"/>
      <c r="E8" s="780"/>
      <c r="F8" s="780"/>
      <c r="G8" s="81"/>
      <c r="H8" s="81"/>
      <c r="I8" s="81"/>
      <c r="J8" s="81"/>
      <c r="K8" s="81"/>
      <c r="L8" s="81"/>
      <c r="M8" s="81"/>
      <c r="N8" s="81"/>
      <c r="O8" s="194"/>
      <c r="P8" s="194"/>
      <c r="Q8" s="195"/>
      <c r="R8" s="68"/>
      <c r="S8" s="856"/>
      <c r="T8" s="185"/>
      <c r="U8" s="857"/>
      <c r="V8" s="857"/>
      <c r="W8" s="857"/>
      <c r="X8" s="857"/>
      <c r="Y8" s="854"/>
      <c r="Z8" s="68"/>
      <c r="AA8" s="68"/>
      <c r="AB8" s="68"/>
      <c r="AC8" s="68"/>
      <c r="AD8" s="68"/>
      <c r="AE8" s="68"/>
      <c r="AF8" s="68"/>
      <c r="AG8" s="68"/>
      <c r="AH8" s="208"/>
      <c r="AI8" s="68"/>
    </row>
    <row r="9" spans="1:35">
      <c r="A9" s="68"/>
      <c r="B9" s="65" t="s">
        <v>797</v>
      </c>
      <c r="C9" s="63"/>
      <c r="D9" s="63"/>
      <c r="E9" s="63"/>
      <c r="F9" s="63"/>
      <c r="G9" s="65" t="s">
        <v>800</v>
      </c>
      <c r="H9" s="63"/>
      <c r="I9" s="63"/>
      <c r="J9" s="63"/>
      <c r="K9" s="63"/>
      <c r="L9" s="63"/>
      <c r="M9" s="63"/>
      <c r="N9" s="63"/>
      <c r="O9" s="199"/>
      <c r="P9" s="860"/>
      <c r="Q9" s="195"/>
      <c r="R9" s="68"/>
      <c r="S9" s="65" t="s">
        <v>799</v>
      </c>
      <c r="T9" s="63"/>
      <c r="U9" s="209"/>
      <c r="V9" s="209"/>
      <c r="W9" s="209"/>
      <c r="X9" s="209"/>
      <c r="Y9" s="65" t="s">
        <v>800</v>
      </c>
      <c r="Z9" s="63"/>
      <c r="AA9" s="63"/>
      <c r="AB9" s="63"/>
      <c r="AC9" s="63"/>
      <c r="AD9" s="63"/>
      <c r="AE9" s="63"/>
      <c r="AF9" s="63"/>
      <c r="AG9" s="63"/>
      <c r="AH9" s="64"/>
      <c r="AI9" s="68"/>
    </row>
    <row r="10" spans="1:35">
      <c r="A10" s="68"/>
      <c r="B10" s="817" t="s">
        <v>798</v>
      </c>
      <c r="C10" s="196"/>
      <c r="D10" s="196"/>
      <c r="E10" s="196"/>
      <c r="F10" s="196"/>
      <c r="G10" s="65"/>
      <c r="H10" s="63"/>
      <c r="I10" s="63"/>
      <c r="J10" s="63"/>
      <c r="K10" s="63"/>
      <c r="L10" s="63"/>
      <c r="M10" s="63"/>
      <c r="N10" s="63"/>
      <c r="O10" s="203"/>
      <c r="P10" s="204"/>
      <c r="Q10" s="205"/>
      <c r="R10" s="68"/>
      <c r="S10" s="244" t="s">
        <v>45</v>
      </c>
      <c r="T10" s="81"/>
      <c r="U10" s="206"/>
      <c r="V10" s="206"/>
      <c r="W10" s="206"/>
      <c r="X10" s="206"/>
      <c r="Y10" s="200" t="s">
        <v>88</v>
      </c>
      <c r="Z10" s="81"/>
      <c r="AA10" s="81"/>
      <c r="AB10" s="81"/>
      <c r="AC10" s="81"/>
      <c r="AD10" s="81"/>
      <c r="AE10" s="81"/>
      <c r="AF10" s="81"/>
      <c r="AG10" s="81"/>
      <c r="AH10" s="201"/>
      <c r="AI10" s="68"/>
    </row>
    <row r="11" spans="1:35">
      <c r="A11" s="68"/>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63"/>
      <c r="AG11" s="63"/>
      <c r="AH11" s="64"/>
      <c r="AI11" s="68"/>
    </row>
    <row r="12" spans="1:35" ht="18" customHeight="1">
      <c r="A12" s="68"/>
      <c r="B12" s="80"/>
      <c r="C12" s="81"/>
      <c r="D12" s="81"/>
      <c r="E12" s="81"/>
      <c r="F12" s="201"/>
      <c r="G12" s="65"/>
      <c r="H12" s="63"/>
      <c r="I12" s="63"/>
      <c r="J12" s="63"/>
      <c r="K12" s="63"/>
      <c r="L12" s="63"/>
      <c r="M12" s="63"/>
      <c r="N12" s="63"/>
      <c r="O12" s="203"/>
      <c r="P12" s="204"/>
      <c r="Q12" s="205"/>
      <c r="R12" s="68"/>
      <c r="S12" s="245" t="s">
        <v>52</v>
      </c>
      <c r="T12" s="246"/>
      <c r="U12" s="63"/>
      <c r="V12" s="63"/>
      <c r="W12" s="63"/>
      <c r="X12" s="63"/>
      <c r="Y12" s="247" t="s">
        <v>53</v>
      </c>
      <c r="Z12" s="63"/>
      <c r="AA12" s="63"/>
      <c r="AB12" s="63"/>
      <c r="AC12" s="63"/>
      <c r="AD12" s="63"/>
      <c r="AE12" s="63"/>
      <c r="AF12" s="63"/>
      <c r="AG12" s="63"/>
      <c r="AH12" s="64"/>
      <c r="AI12" s="68"/>
    </row>
    <row r="13" spans="1:35">
      <c r="A13" s="68"/>
      <c r="B13" s="65" t="s">
        <v>91</v>
      </c>
      <c r="C13" s="63"/>
      <c r="D13" s="63"/>
      <c r="E13" s="63"/>
      <c r="F13" s="64"/>
      <c r="G13" s="210" t="s">
        <v>972</v>
      </c>
      <c r="H13" s="63"/>
      <c r="I13" s="63"/>
      <c r="J13" s="63"/>
      <c r="K13" s="63"/>
      <c r="L13" s="63"/>
      <c r="M13" s="63"/>
      <c r="N13" s="63"/>
      <c r="O13" s="203"/>
      <c r="P13" s="204"/>
      <c r="Q13" s="205"/>
      <c r="R13" s="191"/>
      <c r="S13" s="248" t="s">
        <v>54</v>
      </c>
      <c r="T13" s="249"/>
      <c r="U13" s="81"/>
      <c r="V13" s="81"/>
      <c r="W13" s="81"/>
      <c r="X13" s="81"/>
      <c r="Y13" s="250" t="s">
        <v>55</v>
      </c>
      <c r="Z13" s="81"/>
      <c r="AA13" s="81"/>
      <c r="AB13" s="81"/>
      <c r="AC13" s="81"/>
      <c r="AD13" s="81"/>
      <c r="AE13" s="81"/>
      <c r="AF13" s="81"/>
      <c r="AG13" s="81"/>
      <c r="AH13" s="201"/>
      <c r="AI13" s="68"/>
    </row>
    <row r="14" spans="1:35">
      <c r="A14" s="68"/>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11"/>
      <c r="Y14" s="210" t="s">
        <v>57</v>
      </c>
      <c r="Z14" s="63"/>
      <c r="AA14" s="63"/>
      <c r="AB14" s="63"/>
      <c r="AC14" s="63"/>
      <c r="AD14" s="63"/>
      <c r="AE14" s="63"/>
      <c r="AF14" s="63"/>
      <c r="AG14" s="63"/>
      <c r="AH14" s="64"/>
      <c r="AI14" s="68"/>
    </row>
    <row r="15" spans="1:35">
      <c r="A15" s="68"/>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c r="AI15" s="68"/>
    </row>
    <row r="16" spans="1:35">
      <c r="A16" s="68"/>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63"/>
      <c r="AG16" s="63"/>
      <c r="AH16" s="64"/>
      <c r="AI16" s="68"/>
    </row>
    <row r="17" spans="1:40">
      <c r="A17" s="68"/>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63"/>
      <c r="Y17" s="63"/>
      <c r="Z17" s="64"/>
      <c r="AA17" s="781" t="s">
        <v>105</v>
      </c>
      <c r="AB17" s="780"/>
      <c r="AC17" s="780"/>
      <c r="AD17" s="780"/>
      <c r="AE17" s="782">
        <v>10</v>
      </c>
      <c r="AF17" s="784"/>
      <c r="AG17" s="784"/>
      <c r="AH17" s="785"/>
      <c r="AI17" s="68"/>
    </row>
    <row r="18" spans="1:40">
      <c r="A18" s="68"/>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13</v>
      </c>
      <c r="X18" s="63"/>
      <c r="Y18" s="63"/>
      <c r="Z18" s="64"/>
      <c r="AA18" s="65" t="s">
        <v>109</v>
      </c>
      <c r="AB18" s="63"/>
      <c r="AC18" s="63"/>
      <c r="AD18" s="64"/>
      <c r="AE18" s="213" t="s">
        <v>110</v>
      </c>
      <c r="AF18" s="63"/>
      <c r="AG18" s="63"/>
      <c r="AH18" s="64"/>
      <c r="AI18" s="68"/>
    </row>
    <row r="19" spans="1:40">
      <c r="A19" s="68"/>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196"/>
      <c r="AG19" s="196"/>
      <c r="AH19" s="197"/>
      <c r="AI19" s="68"/>
    </row>
    <row r="20" spans="1:40">
      <c r="A20" s="68"/>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c r="AI20" s="68"/>
    </row>
    <row r="21" spans="1:40">
      <c r="A21" s="68"/>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63"/>
      <c r="AG21" s="63"/>
      <c r="AH21" s="218"/>
      <c r="AI21" s="68"/>
    </row>
    <row r="22" spans="1:40">
      <c r="A22" s="68"/>
      <c r="B22" s="65" t="s">
        <v>125</v>
      </c>
      <c r="C22" s="63"/>
      <c r="D22" s="63"/>
      <c r="E22" s="63"/>
      <c r="F22" s="64"/>
      <c r="G22" s="65" t="s">
        <v>126</v>
      </c>
      <c r="H22" s="63"/>
      <c r="I22" s="63"/>
      <c r="J22" s="63"/>
      <c r="K22" s="63"/>
      <c r="L22" s="63"/>
      <c r="M22" s="63"/>
      <c r="N22" s="63"/>
      <c r="O22" s="63"/>
      <c r="P22" s="64"/>
      <c r="Q22" s="68"/>
      <c r="R22" s="68"/>
      <c r="S22" s="65" t="s">
        <v>123</v>
      </c>
      <c r="T22" s="219"/>
      <c r="U22" s="63"/>
      <c r="V22" s="64"/>
      <c r="W22" s="216" t="s">
        <v>124</v>
      </c>
      <c r="X22" s="63"/>
      <c r="Y22" s="63"/>
      <c r="Z22" s="64"/>
      <c r="AA22" s="80"/>
      <c r="AB22" s="81"/>
      <c r="AC22" s="81"/>
      <c r="AD22" s="81"/>
      <c r="AE22" s="81"/>
      <c r="AF22" s="81"/>
      <c r="AG22" s="81"/>
      <c r="AH22" s="201"/>
      <c r="AI22" s="68"/>
    </row>
    <row r="23" spans="1:40">
      <c r="A23" s="68"/>
      <c r="B23" s="68"/>
      <c r="C23" s="68"/>
      <c r="D23" s="68"/>
      <c r="E23" s="68"/>
      <c r="F23" s="68"/>
      <c r="G23" s="68"/>
      <c r="H23" s="68"/>
      <c r="I23" s="68"/>
      <c r="J23" s="68"/>
      <c r="K23" s="68"/>
      <c r="L23" s="68"/>
      <c r="M23" s="68"/>
      <c r="N23" s="68"/>
      <c r="O23" s="68"/>
      <c r="P23" s="68"/>
      <c r="Q23" s="68"/>
      <c r="R23" s="68"/>
      <c r="S23" s="191"/>
      <c r="T23" s="191"/>
      <c r="U23" s="191"/>
      <c r="V23" s="191"/>
      <c r="W23" s="191"/>
      <c r="X23" s="68"/>
      <c r="Y23" s="68"/>
      <c r="Z23" s="68"/>
      <c r="AA23" s="68"/>
      <c r="AB23" s="68"/>
      <c r="AC23" s="68"/>
      <c r="AD23" s="68"/>
      <c r="AE23" s="68"/>
      <c r="AF23" s="68"/>
      <c r="AG23" s="68"/>
      <c r="AH23" s="68"/>
      <c r="AI23" s="68"/>
    </row>
    <row r="24" spans="1:40">
      <c r="A24" s="68"/>
      <c r="B24" s="65" t="s">
        <v>174</v>
      </c>
      <c r="C24" s="63"/>
      <c r="D24" s="63"/>
      <c r="E24" s="63"/>
      <c r="F24" s="63"/>
      <c r="G24" s="220"/>
      <c r="H24" s="63"/>
      <c r="I24" s="221"/>
      <c r="J24" s="221"/>
      <c r="K24" s="66" t="s">
        <v>128</v>
      </c>
      <c r="L24" s="68"/>
      <c r="M24" s="65" t="s">
        <v>193</v>
      </c>
      <c r="N24" s="63"/>
      <c r="O24" s="63"/>
      <c r="P24" s="63"/>
      <c r="Q24" s="63"/>
      <c r="R24" s="65"/>
      <c r="S24" s="76"/>
      <c r="T24" s="77"/>
      <c r="U24" s="77"/>
      <c r="V24" s="78" t="s">
        <v>130</v>
      </c>
      <c r="W24" s="191"/>
      <c r="X24" s="82" t="s">
        <v>176</v>
      </c>
      <c r="Y24" s="63"/>
      <c r="Z24" s="63"/>
      <c r="AA24" s="63"/>
      <c r="AB24" s="64"/>
      <c r="AC24" s="65"/>
      <c r="AD24" s="63"/>
      <c r="AE24" s="63"/>
      <c r="AF24" s="63"/>
      <c r="AG24" s="63"/>
      <c r="AH24" s="66" t="s">
        <v>132</v>
      </c>
      <c r="AI24" s="68"/>
      <c r="AN24" s="67"/>
    </row>
    <row r="25" spans="1:40">
      <c r="A25" s="68"/>
      <c r="B25" s="65" t="s">
        <v>133</v>
      </c>
      <c r="C25" s="63"/>
      <c r="D25" s="63"/>
      <c r="E25" s="63"/>
      <c r="F25" s="63"/>
      <c r="G25" s="56"/>
      <c r="H25" s="63"/>
      <c r="I25" s="221"/>
      <c r="J25" s="221"/>
      <c r="K25" s="66" t="s">
        <v>134</v>
      </c>
      <c r="L25" s="68"/>
      <c r="M25" s="65" t="s">
        <v>194</v>
      </c>
      <c r="N25" s="63"/>
      <c r="O25" s="63"/>
      <c r="P25" s="63"/>
      <c r="Q25" s="63"/>
      <c r="R25" s="65"/>
      <c r="S25" s="52"/>
      <c r="T25" s="77"/>
      <c r="U25" s="77"/>
      <c r="V25" s="66" t="s">
        <v>136</v>
      </c>
      <c r="W25" s="191"/>
      <c r="X25" s="82" t="s">
        <v>195</v>
      </c>
      <c r="Y25" s="63"/>
      <c r="Z25" s="63"/>
      <c r="AA25" s="63"/>
      <c r="AB25" s="64"/>
      <c r="AC25" s="65"/>
      <c r="AD25" s="63"/>
      <c r="AE25" s="63"/>
      <c r="AF25" s="63"/>
      <c r="AG25" s="63"/>
      <c r="AH25" s="66" t="s">
        <v>196</v>
      </c>
      <c r="AI25" s="68"/>
    </row>
    <row r="26" spans="1:40">
      <c r="A26" s="68"/>
      <c r="B26" s="65" t="s">
        <v>139</v>
      </c>
      <c r="C26" s="63"/>
      <c r="D26" s="63"/>
      <c r="E26" s="63"/>
      <c r="F26" s="63"/>
      <c r="G26" s="220"/>
      <c r="H26" s="63"/>
      <c r="I26" s="221"/>
      <c r="J26" s="221"/>
      <c r="K26" s="66" t="s">
        <v>140</v>
      </c>
      <c r="L26" s="68"/>
      <c r="M26" s="65" t="s">
        <v>197</v>
      </c>
      <c r="N26" s="63"/>
      <c r="O26" s="63"/>
      <c r="P26" s="63"/>
      <c r="Q26" s="63"/>
      <c r="R26" s="65"/>
      <c r="S26" s="76"/>
      <c r="T26" s="77"/>
      <c r="U26" s="77"/>
      <c r="V26" s="78" t="s">
        <v>142</v>
      </c>
      <c r="W26" s="191"/>
      <c r="X26" s="82" t="s">
        <v>198</v>
      </c>
      <c r="Y26" s="63"/>
      <c r="Z26" s="63"/>
      <c r="AA26" s="63"/>
      <c r="AB26" s="64"/>
      <c r="AC26" s="65"/>
      <c r="AD26" s="63"/>
      <c r="AE26" s="63"/>
      <c r="AF26" s="63"/>
      <c r="AG26" s="63"/>
      <c r="AH26" s="66" t="s">
        <v>199</v>
      </c>
      <c r="AI26" s="68"/>
      <c r="AN26" s="67"/>
    </row>
    <row r="27" spans="1:40">
      <c r="A27" s="68"/>
      <c r="B27" s="65" t="s">
        <v>145</v>
      </c>
      <c r="C27" s="63"/>
      <c r="D27" s="63"/>
      <c r="E27" s="63"/>
      <c r="F27" s="63"/>
      <c r="G27" s="220"/>
      <c r="H27" s="63"/>
      <c r="I27" s="221"/>
      <c r="J27" s="221"/>
      <c r="K27" s="66" t="s">
        <v>146</v>
      </c>
      <c r="L27" s="68"/>
      <c r="M27" s="65" t="s">
        <v>177</v>
      </c>
      <c r="N27" s="63"/>
      <c r="O27" s="63"/>
      <c r="P27" s="63"/>
      <c r="Q27" s="63"/>
      <c r="R27" s="65"/>
      <c r="S27" s="76"/>
      <c r="T27" s="77"/>
      <c r="U27" s="77"/>
      <c r="V27" s="78" t="s">
        <v>178</v>
      </c>
      <c r="W27" s="191"/>
      <c r="X27" s="1081" t="s">
        <v>200</v>
      </c>
      <c r="Y27" s="784"/>
      <c r="Z27" s="784"/>
      <c r="AA27" s="784"/>
      <c r="AB27" s="785"/>
      <c r="AC27" s="783"/>
      <c r="AD27" s="784"/>
      <c r="AE27" s="784"/>
      <c r="AF27" s="784"/>
      <c r="AG27" s="784"/>
      <c r="AH27" s="786" t="s">
        <v>201</v>
      </c>
      <c r="AI27" s="68"/>
    </row>
    <row r="28" spans="1:40">
      <c r="A28" s="68"/>
      <c r="B28" s="65" t="s">
        <v>150</v>
      </c>
      <c r="C28" s="63"/>
      <c r="D28" s="63"/>
      <c r="E28" s="63"/>
      <c r="F28" s="63"/>
      <c r="G28" s="220"/>
      <c r="H28" s="63"/>
      <c r="I28" s="221"/>
      <c r="J28" s="221"/>
      <c r="K28" s="66" t="s">
        <v>151</v>
      </c>
      <c r="L28" s="68"/>
      <c r="M28" s="65" t="s">
        <v>152</v>
      </c>
      <c r="N28" s="63"/>
      <c r="O28" s="63"/>
      <c r="P28" s="63"/>
      <c r="Q28" s="63"/>
      <c r="R28" s="65"/>
      <c r="S28" s="76"/>
      <c r="T28" s="77"/>
      <c r="U28" s="77"/>
      <c r="V28" s="78" t="s">
        <v>153</v>
      </c>
      <c r="W28" s="191"/>
      <c r="X28" s="82" t="s">
        <v>148</v>
      </c>
      <c r="Y28" s="63"/>
      <c r="Z28" s="63"/>
      <c r="AA28" s="63"/>
      <c r="AB28" s="64"/>
      <c r="AC28" s="65"/>
      <c r="AD28" s="63"/>
      <c r="AE28" s="63"/>
      <c r="AF28" s="63"/>
      <c r="AG28" s="63"/>
      <c r="AH28" s="66" t="s">
        <v>202</v>
      </c>
      <c r="AI28" s="68"/>
    </row>
    <row r="29" spans="1:40">
      <c r="A29" s="68"/>
      <c r="B29" s="65" t="s">
        <v>155</v>
      </c>
      <c r="C29" s="63"/>
      <c r="D29" s="63"/>
      <c r="E29" s="63"/>
      <c r="F29" s="63"/>
      <c r="G29" s="220"/>
      <c r="H29" s="63"/>
      <c r="I29" s="221"/>
      <c r="J29" s="221"/>
      <c r="K29" s="66" t="s">
        <v>156</v>
      </c>
      <c r="L29" s="68"/>
      <c r="M29" s="68"/>
      <c r="N29" s="68"/>
      <c r="O29" s="68"/>
      <c r="P29" s="68"/>
      <c r="Q29" s="68"/>
      <c r="R29" s="68"/>
      <c r="S29" s="191"/>
      <c r="T29" s="191"/>
      <c r="U29" s="191"/>
      <c r="V29" s="191"/>
      <c r="W29" s="191"/>
      <c r="X29" s="68"/>
      <c r="Y29" s="68"/>
      <c r="Z29" s="68"/>
      <c r="AA29" s="68"/>
      <c r="AB29" s="68"/>
      <c r="AC29" s="68"/>
      <c r="AD29" s="68"/>
      <c r="AE29" s="68"/>
      <c r="AF29" s="68"/>
      <c r="AG29" s="68"/>
      <c r="AH29" s="68"/>
      <c r="AI29" s="68"/>
    </row>
    <row r="30" spans="1:40">
      <c r="A30" s="68"/>
      <c r="B30" s="68"/>
      <c r="C30" s="68"/>
      <c r="D30" s="68"/>
      <c r="E30" s="68"/>
      <c r="F30" s="68"/>
      <c r="G30" s="68"/>
      <c r="H30" s="68"/>
      <c r="I30" s="68"/>
      <c r="J30" s="68"/>
      <c r="K30" s="68"/>
      <c r="L30" s="68"/>
      <c r="W30" s="191"/>
      <c r="X30" s="82" t="s">
        <v>181</v>
      </c>
      <c r="Y30" s="63"/>
      <c r="Z30" s="63"/>
      <c r="AA30" s="63"/>
      <c r="AB30" s="64"/>
      <c r="AC30" s="65"/>
      <c r="AD30" s="63"/>
      <c r="AE30" s="63"/>
      <c r="AF30" s="63"/>
      <c r="AG30" s="63"/>
      <c r="AH30" s="66" t="s">
        <v>203</v>
      </c>
      <c r="AI30" s="68"/>
      <c r="AL30" s="68"/>
    </row>
    <row r="31" spans="1:40">
      <c r="A31" s="68"/>
      <c r="B31" s="68"/>
      <c r="C31" s="68"/>
      <c r="D31" s="68"/>
      <c r="E31" s="68"/>
      <c r="F31" s="68"/>
      <c r="G31" s="68"/>
      <c r="H31" s="68"/>
      <c r="I31" s="68"/>
      <c r="J31" s="68"/>
      <c r="K31" s="68"/>
      <c r="L31" s="68"/>
      <c r="W31" s="191"/>
      <c r="X31" s="1081" t="s">
        <v>204</v>
      </c>
      <c r="Y31" s="784"/>
      <c r="Z31" s="784"/>
      <c r="AA31" s="784"/>
      <c r="AB31" s="785"/>
      <c r="AC31" s="783"/>
      <c r="AD31" s="784"/>
      <c r="AE31" s="784"/>
      <c r="AF31" s="784"/>
      <c r="AG31" s="784"/>
      <c r="AH31" s="786" t="s">
        <v>205</v>
      </c>
      <c r="AI31" s="68"/>
      <c r="AL31" s="68"/>
    </row>
    <row r="32" spans="1:40">
      <c r="A32" s="68"/>
      <c r="B32" s="68"/>
      <c r="C32" s="68"/>
      <c r="D32" s="68"/>
      <c r="E32" s="68"/>
      <c r="F32" s="68"/>
      <c r="G32" s="68"/>
      <c r="H32" s="68"/>
      <c r="I32" s="68"/>
      <c r="J32" s="68"/>
      <c r="K32" s="68"/>
      <c r="L32" s="68"/>
      <c r="W32" s="191"/>
      <c r="X32" s="65" t="s">
        <v>184</v>
      </c>
      <c r="Y32" s="222"/>
      <c r="Z32" s="222"/>
      <c r="AA32" s="222"/>
      <c r="AB32" s="222"/>
      <c r="AC32" s="68"/>
      <c r="AD32" s="68"/>
      <c r="AE32" s="68"/>
      <c r="AF32" s="68"/>
      <c r="AG32" s="68"/>
      <c r="AH32" s="66" t="s">
        <v>206</v>
      </c>
      <c r="AI32" s="68"/>
      <c r="AL32" s="68"/>
    </row>
    <row r="33" spans="1:38">
      <c r="A33" s="68"/>
      <c r="B33" s="68"/>
      <c r="C33" s="68"/>
      <c r="D33" s="68"/>
      <c r="E33" s="68"/>
      <c r="F33" s="68"/>
      <c r="G33" s="68"/>
      <c r="H33" s="68"/>
      <c r="I33" s="68"/>
      <c r="J33" s="68"/>
      <c r="K33" s="68"/>
      <c r="L33" s="68"/>
      <c r="W33" s="191"/>
      <c r="X33" s="82" t="s">
        <v>185</v>
      </c>
      <c r="Y33" s="63"/>
      <c r="Z33" s="63"/>
      <c r="AA33" s="63"/>
      <c r="AB33" s="64"/>
      <c r="AC33" s="65"/>
      <c r="AD33" s="63"/>
      <c r="AE33" s="63"/>
      <c r="AF33" s="63"/>
      <c r="AG33" s="63"/>
      <c r="AH33" s="66" t="s">
        <v>207</v>
      </c>
      <c r="AI33" s="68"/>
      <c r="AL33" s="68"/>
    </row>
    <row r="34" spans="1:38">
      <c r="A34" s="68"/>
      <c r="B34" s="68"/>
      <c r="C34" s="68"/>
      <c r="D34" s="68"/>
      <c r="E34" s="68"/>
      <c r="F34" s="68"/>
      <c r="G34" s="68"/>
      <c r="H34" s="68"/>
      <c r="I34" s="68"/>
      <c r="J34" s="68"/>
      <c r="K34" s="68"/>
      <c r="L34" s="68"/>
      <c r="W34" s="191"/>
      <c r="X34" s="65" t="s">
        <v>743</v>
      </c>
      <c r="Y34" s="63"/>
      <c r="Z34" s="63"/>
      <c r="AA34" s="63"/>
      <c r="AB34" s="64"/>
      <c r="AC34" s="65"/>
      <c r="AD34" s="63"/>
      <c r="AE34" s="63"/>
      <c r="AF34" s="63"/>
      <c r="AG34" s="63"/>
      <c r="AH34" s="66" t="s">
        <v>208</v>
      </c>
      <c r="AI34" s="68"/>
      <c r="AL34" s="68"/>
    </row>
    <row r="35" spans="1:38">
      <c r="A35" s="68"/>
      <c r="B35" s="68"/>
      <c r="C35" s="68"/>
      <c r="D35" s="68"/>
      <c r="E35" s="68"/>
      <c r="F35" s="68"/>
      <c r="G35" s="68"/>
      <c r="H35" s="68"/>
      <c r="I35" s="68"/>
      <c r="J35" s="68"/>
      <c r="K35" s="68"/>
      <c r="L35" s="68"/>
      <c r="W35" s="191"/>
      <c r="X35" s="783" t="s">
        <v>182</v>
      </c>
      <c r="Y35" s="784"/>
      <c r="Z35" s="784"/>
      <c r="AA35" s="784"/>
      <c r="AB35" s="785"/>
      <c r="AC35" s="783"/>
      <c r="AD35" s="784"/>
      <c r="AE35" s="784"/>
      <c r="AF35" s="784"/>
      <c r="AG35" s="784"/>
      <c r="AH35" s="786" t="s">
        <v>769</v>
      </c>
      <c r="AI35" s="68"/>
    </row>
    <row r="36" spans="1:38">
      <c r="A36" s="68"/>
      <c r="B36" s="68"/>
      <c r="C36" s="68"/>
      <c r="D36" s="68"/>
      <c r="E36" s="68"/>
      <c r="F36" s="68"/>
      <c r="G36" s="68"/>
      <c r="H36" s="68"/>
      <c r="I36" s="222"/>
      <c r="J36" s="68"/>
      <c r="K36" s="68"/>
      <c r="L36" s="68"/>
      <c r="W36" s="173"/>
      <c r="X36" s="65" t="s">
        <v>159</v>
      </c>
      <c r="Y36" s="63"/>
      <c r="Z36" s="63"/>
      <c r="AA36" s="63"/>
      <c r="AB36" s="64"/>
      <c r="AC36" s="65"/>
      <c r="AD36" s="63"/>
      <c r="AE36" s="63"/>
      <c r="AF36" s="63"/>
      <c r="AG36" s="63"/>
      <c r="AH36" s="66" t="s">
        <v>209</v>
      </c>
      <c r="AI36" s="68"/>
    </row>
    <row r="37" spans="1:38">
      <c r="A37" s="68"/>
      <c r="B37" s="68"/>
      <c r="C37" s="68"/>
      <c r="D37" s="68"/>
      <c r="E37" s="68"/>
      <c r="F37" s="68"/>
      <c r="G37" s="68"/>
      <c r="H37" s="68"/>
      <c r="I37" s="73"/>
      <c r="J37" s="68"/>
      <c r="K37" s="68"/>
      <c r="L37" s="68"/>
      <c r="P37" s="72"/>
      <c r="Q37" s="72"/>
      <c r="R37" s="72"/>
      <c r="S37" s="72"/>
      <c r="T37" s="72"/>
      <c r="U37" s="72"/>
      <c r="V37" s="72"/>
      <c r="W37" s="173"/>
      <c r="X37" s="65" t="s">
        <v>161</v>
      </c>
      <c r="Y37" s="63"/>
      <c r="Z37" s="63"/>
      <c r="AA37" s="63"/>
      <c r="AB37" s="64"/>
      <c r="AC37" s="65"/>
      <c r="AD37" s="63"/>
      <c r="AE37" s="63"/>
      <c r="AF37" s="63"/>
      <c r="AG37" s="63"/>
      <c r="AH37" s="66" t="s">
        <v>210</v>
      </c>
      <c r="AI37" s="68"/>
    </row>
    <row r="38" spans="1:38">
      <c r="A38" s="68"/>
      <c r="B38" s="68"/>
      <c r="C38" s="68"/>
      <c r="D38" s="68"/>
      <c r="E38" s="68"/>
      <c r="F38" s="68"/>
      <c r="G38" s="68"/>
      <c r="H38" s="68"/>
      <c r="I38" s="222"/>
      <c r="J38" s="68"/>
      <c r="K38" s="68"/>
      <c r="L38" s="68"/>
      <c r="M38" s="72"/>
      <c r="N38" s="72"/>
      <c r="O38" s="72"/>
      <c r="P38" s="72"/>
      <c r="Q38" s="72"/>
      <c r="R38" s="72"/>
      <c r="S38" s="72"/>
      <c r="T38" s="72"/>
      <c r="U38" s="72"/>
      <c r="V38" s="72"/>
      <c r="W38" s="173"/>
      <c r="X38" s="65" t="s">
        <v>162</v>
      </c>
      <c r="Y38" s="63"/>
      <c r="Z38" s="63"/>
      <c r="AA38" s="63"/>
      <c r="AB38" s="64"/>
      <c r="AC38" s="65"/>
      <c r="AD38" s="63"/>
      <c r="AE38" s="63"/>
      <c r="AF38" s="63"/>
      <c r="AG38" s="63"/>
      <c r="AH38" s="66" t="s">
        <v>209</v>
      </c>
      <c r="AI38" s="68"/>
      <c r="AL38" s="68"/>
    </row>
    <row r="39" spans="1:38">
      <c r="I39" s="72"/>
      <c r="J39" s="72"/>
      <c r="K39" s="72"/>
      <c r="M39" s="72"/>
      <c r="N39" s="72"/>
      <c r="O39" s="72"/>
      <c r="P39" s="72"/>
      <c r="Q39" s="72"/>
      <c r="R39" s="72"/>
      <c r="S39" s="72"/>
      <c r="T39" s="72"/>
      <c r="U39" s="72"/>
      <c r="V39" s="72"/>
      <c r="W39" s="68"/>
      <c r="X39" s="65" t="s">
        <v>190</v>
      </c>
      <c r="Y39" s="63"/>
      <c r="Z39" s="63"/>
      <c r="AA39" s="63"/>
      <c r="AB39" s="64"/>
      <c r="AC39" s="65"/>
      <c r="AD39" s="63"/>
      <c r="AE39" s="63"/>
      <c r="AF39" s="63"/>
      <c r="AG39" s="63"/>
      <c r="AH39" s="66" t="s">
        <v>211</v>
      </c>
      <c r="AL39" s="68"/>
    </row>
    <row r="40" spans="1:38">
      <c r="I40" s="72"/>
      <c r="J40" s="72"/>
      <c r="K40" s="72"/>
      <c r="L40" s="72"/>
      <c r="M40" s="72"/>
      <c r="N40" s="72"/>
      <c r="O40" s="72"/>
      <c r="P40" s="72"/>
      <c r="Q40" s="72"/>
      <c r="R40" s="72"/>
      <c r="S40" s="72"/>
      <c r="T40" s="72"/>
      <c r="U40" s="72"/>
      <c r="V40" s="72"/>
      <c r="W40" s="72"/>
    </row>
    <row r="41" spans="1:38">
      <c r="I41" s="72"/>
      <c r="J41" s="72"/>
      <c r="K41" s="72"/>
      <c r="L41" s="72"/>
      <c r="M41" s="72"/>
      <c r="N41" s="72"/>
      <c r="O41" s="72"/>
      <c r="P41" s="72"/>
      <c r="Q41" s="72"/>
      <c r="R41" s="72"/>
      <c r="S41" s="72"/>
      <c r="T41" s="72"/>
      <c r="U41" s="72"/>
      <c r="V41" s="72"/>
    </row>
    <row r="42" spans="1:38">
      <c r="J42" s="72"/>
      <c r="K42" s="72"/>
      <c r="L42" s="72"/>
      <c r="M42" s="72"/>
      <c r="N42" s="72"/>
      <c r="O42" s="72"/>
      <c r="P42" s="72"/>
      <c r="Q42" s="72"/>
      <c r="R42" s="72"/>
      <c r="S42" s="72"/>
      <c r="T42" s="72"/>
      <c r="U42" s="72"/>
      <c r="V42" s="72"/>
      <c r="W42" s="72"/>
    </row>
    <row r="43" spans="1:38">
      <c r="J43" s="72"/>
      <c r="K43" s="72"/>
      <c r="L43" s="72"/>
      <c r="M43" s="72"/>
      <c r="N43" s="72"/>
      <c r="O43" s="72"/>
      <c r="P43" s="72"/>
      <c r="Q43" s="72"/>
      <c r="R43" s="72"/>
      <c r="S43" s="72"/>
      <c r="T43" s="72"/>
      <c r="U43" s="72"/>
      <c r="V43" s="72"/>
      <c r="W43" s="72"/>
    </row>
    <row r="44" spans="1:38">
      <c r="J44" s="72"/>
      <c r="K44" s="72"/>
      <c r="L44" s="72"/>
      <c r="M44" s="72"/>
      <c r="N44" s="72"/>
      <c r="O44" s="72"/>
      <c r="P44" s="72"/>
      <c r="Q44" s="72"/>
      <c r="R44" s="72"/>
      <c r="S44" s="72"/>
      <c r="T44" s="72"/>
      <c r="U44" s="72"/>
      <c r="V44" s="72"/>
    </row>
    <row r="45" spans="1:38">
      <c r="J45" s="72"/>
      <c r="K45" s="72"/>
      <c r="L45" s="72"/>
      <c r="M45" s="72"/>
      <c r="N45" s="72"/>
      <c r="O45" s="72"/>
      <c r="P45" s="72"/>
      <c r="Q45" s="72"/>
      <c r="R45" s="72"/>
      <c r="S45" s="72"/>
      <c r="T45" s="72"/>
      <c r="U45" s="72"/>
      <c r="V45" s="72"/>
    </row>
    <row r="46" spans="1:38">
      <c r="J46" s="72"/>
      <c r="K46" s="72"/>
      <c r="L46" s="72"/>
      <c r="M46" s="72"/>
      <c r="N46" s="72"/>
      <c r="O46" s="72"/>
      <c r="P46" s="72"/>
      <c r="Q46" s="72"/>
      <c r="R46" s="72"/>
      <c r="S46" s="72"/>
      <c r="T46" s="72"/>
      <c r="U46" s="72"/>
      <c r="V46" s="72"/>
    </row>
    <row r="47" spans="1:38">
      <c r="J47" s="72"/>
      <c r="K47" s="72"/>
      <c r="L47" s="72"/>
      <c r="M47" s="72"/>
      <c r="N47" s="72"/>
      <c r="O47" s="72"/>
      <c r="P47" s="72"/>
      <c r="Q47" s="72"/>
      <c r="R47" s="72"/>
      <c r="S47" s="72"/>
      <c r="T47" s="72"/>
      <c r="U47" s="72"/>
      <c r="V47" s="72"/>
    </row>
    <row r="48" spans="1:38">
      <c r="J48" s="72"/>
      <c r="K48" s="72"/>
      <c r="L48" s="72"/>
      <c r="M48" s="72"/>
      <c r="N48" s="72"/>
      <c r="O48" s="72"/>
      <c r="P48" s="72"/>
      <c r="Q48" s="72"/>
      <c r="R48" s="72"/>
      <c r="S48" s="72"/>
      <c r="T48" s="72"/>
      <c r="U48" s="72"/>
      <c r="V48" s="72"/>
    </row>
    <row r="49" spans="10:22">
      <c r="J49" s="72"/>
      <c r="K49" s="72"/>
      <c r="L49" s="72"/>
      <c r="M49" s="72"/>
      <c r="N49" s="72"/>
      <c r="O49" s="72"/>
      <c r="P49" s="72"/>
      <c r="Q49" s="72"/>
      <c r="R49" s="72"/>
      <c r="S49" s="72"/>
      <c r="T49" s="72"/>
      <c r="U49" s="72"/>
      <c r="V49" s="72"/>
    </row>
    <row r="50" spans="10:22">
      <c r="J50" s="72"/>
      <c r="K50" s="72"/>
      <c r="L50" s="72"/>
      <c r="M50" s="72"/>
      <c r="N50" s="72"/>
      <c r="O50" s="72"/>
      <c r="P50" s="72"/>
      <c r="Q50" s="72"/>
    </row>
    <row r="51" spans="10:22">
      <c r="J51" s="72"/>
      <c r="K51" s="72"/>
      <c r="L51" s="72"/>
      <c r="M51" s="72"/>
      <c r="N51" s="72"/>
      <c r="O51" s="72"/>
      <c r="P51" s="72"/>
      <c r="Q51" s="72"/>
    </row>
    <row r="52" spans="10:22">
      <c r="J52" s="72"/>
      <c r="K52" s="72"/>
      <c r="L52" s="72"/>
      <c r="M52" s="72"/>
      <c r="N52" s="72"/>
      <c r="O52" s="72"/>
      <c r="P52" s="72"/>
      <c r="Q52" s="72"/>
    </row>
    <row r="53" spans="10:22">
      <c r="J53" s="72"/>
      <c r="K53" s="72"/>
      <c r="L53" s="72"/>
      <c r="M53" s="72"/>
      <c r="N53" s="72"/>
      <c r="O53" s="72"/>
      <c r="P53" s="72"/>
      <c r="Q53" s="72"/>
    </row>
    <row r="54" spans="10:22">
      <c r="J54" s="72"/>
      <c r="K54" s="72"/>
      <c r="L54" s="72"/>
    </row>
    <row r="55" spans="10:22">
      <c r="L55" s="72"/>
    </row>
  </sheetData>
  <mergeCells count="22">
    <mergeCell ref="Z5:AB5"/>
    <mergeCell ref="AC5:AE5"/>
    <mergeCell ref="AF5:AH5"/>
    <mergeCell ref="V4:Y4"/>
    <mergeCell ref="Z4:AB4"/>
    <mergeCell ref="AC4:AE4"/>
    <mergeCell ref="AF4:AH4"/>
    <mergeCell ref="B2:J2"/>
    <mergeCell ref="S5:U5"/>
    <mergeCell ref="B4:D4"/>
    <mergeCell ref="E4:G4"/>
    <mergeCell ref="H4:J4"/>
    <mergeCell ref="K4:M4"/>
    <mergeCell ref="N4:P4"/>
    <mergeCell ref="S4:U4"/>
    <mergeCell ref="B5:D5"/>
    <mergeCell ref="E5:G5"/>
    <mergeCell ref="H5:J5"/>
    <mergeCell ref="K5:M5"/>
    <mergeCell ref="N5:P5"/>
    <mergeCell ref="M2:V2"/>
    <mergeCell ref="V5:Y5"/>
  </mergeCells>
  <phoneticPr fontId="1"/>
  <conditionalFormatting sqref="M28">
    <cfRule type="duplicateValues" dxfId="2" priority="1"/>
  </conditionalFormatting>
  <pageMargins left="0.70866141732283472" right="0.70866141732283472" top="1.1417322834645669" bottom="0.74803149606299213" header="0.51181102362204722" footer="0.31496062992125984"/>
  <pageSetup paperSize="9" scale="53" orientation="landscape" r:id="rId1"/>
  <headerFooter>
    <oddHeader xml:space="preserve">&amp;R2022年度　情報化評議会(CI-NET)　LiteS規約WG　第6回　資料2-2
2022年11月24日
</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theme="1"/>
    <pageSetUpPr fitToPage="1"/>
  </sheetPr>
  <dimension ref="B2:AH57"/>
  <sheetViews>
    <sheetView topLeftCell="A2" workbookViewId="0">
      <selection activeCell="AE28" sqref="AE28"/>
    </sheetView>
  </sheetViews>
  <sheetFormatPr defaultColWidth="8.625" defaultRowHeight="18.75"/>
  <cols>
    <col min="1" max="11" width="5.625" style="40" customWidth="1"/>
    <col min="12" max="12" width="6.875" style="40" customWidth="1"/>
    <col min="13" max="23" width="5.625" style="40" customWidth="1"/>
    <col min="24" max="24" width="5.5" style="40" customWidth="1"/>
    <col min="25" max="37" width="5.625" style="40" customWidth="1"/>
    <col min="38" max="16384" width="8.625" style="40"/>
  </cols>
  <sheetData>
    <row r="2" spans="2:34" ht="35.25" customHeight="1">
      <c r="B2" s="84"/>
      <c r="C2" s="84"/>
      <c r="D2" s="84"/>
      <c r="E2" s="84"/>
      <c r="F2" s="84"/>
      <c r="G2" s="84"/>
      <c r="H2" s="84"/>
      <c r="I2" s="84"/>
      <c r="J2" s="84"/>
      <c r="K2" s="1690" t="s">
        <v>831</v>
      </c>
      <c r="L2" s="1690"/>
      <c r="M2" s="1690"/>
      <c r="N2" s="1690"/>
      <c r="O2" s="1690"/>
      <c r="P2" s="1690"/>
      <c r="Q2" s="1690"/>
      <c r="R2" s="1690"/>
      <c r="S2" s="1690"/>
      <c r="T2" s="1690"/>
      <c r="U2" s="1690"/>
      <c r="V2" s="1690"/>
      <c r="W2" s="1690"/>
      <c r="X2" s="42"/>
      <c r="AH2" s="42"/>
    </row>
    <row r="3" spans="2:34" ht="19.5" thickBot="1"/>
    <row r="4" spans="2:34" ht="18.75" customHeight="1">
      <c r="B4" s="223"/>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5"/>
    </row>
    <row r="5" spans="2:34" ht="18.75" customHeight="1">
      <c r="B5" s="226"/>
      <c r="C5" s="236" t="s">
        <v>468</v>
      </c>
      <c r="AH5" s="227"/>
    </row>
    <row r="6" spans="2:34" ht="18.75" customHeight="1">
      <c r="B6" s="226"/>
      <c r="O6" s="182"/>
      <c r="P6" s="182"/>
      <c r="Q6" s="183"/>
      <c r="U6" s="70"/>
      <c r="V6" s="70"/>
      <c r="W6" s="70"/>
      <c r="X6" s="70"/>
      <c r="Y6" s="70"/>
      <c r="AH6" s="227"/>
    </row>
    <row r="7" spans="2:34" ht="18.75" customHeight="1">
      <c r="B7" s="226"/>
      <c r="O7" s="182"/>
      <c r="P7" s="182"/>
      <c r="Q7" s="183"/>
      <c r="U7" s="70"/>
      <c r="V7" s="70"/>
      <c r="W7" s="70"/>
      <c r="X7" s="70"/>
      <c r="Y7" s="70"/>
      <c r="AH7" s="227"/>
    </row>
    <row r="8" spans="2:34" ht="18.75" customHeight="1">
      <c r="B8" s="226"/>
      <c r="O8" s="183"/>
      <c r="P8" s="183"/>
      <c r="Q8" s="70"/>
      <c r="S8" s="473"/>
      <c r="U8" s="70"/>
      <c r="V8" s="70"/>
      <c r="W8" s="70"/>
      <c r="X8" s="70"/>
      <c r="Y8" s="70"/>
      <c r="AH8" s="227"/>
    </row>
    <row r="9" spans="2:34" ht="18.75" customHeight="1">
      <c r="B9" s="226"/>
      <c r="O9" s="183"/>
      <c r="P9" s="183"/>
      <c r="Q9" s="70"/>
      <c r="U9" s="70"/>
      <c r="V9" s="70"/>
      <c r="W9" s="70"/>
      <c r="X9" s="70"/>
      <c r="Y9" s="70"/>
      <c r="AH9" s="227"/>
    </row>
    <row r="10" spans="2:34" ht="18.75" customHeight="1">
      <c r="B10" s="226"/>
      <c r="O10" s="183"/>
      <c r="P10" s="183"/>
      <c r="Q10" s="70"/>
      <c r="S10" s="474"/>
      <c r="T10" s="475"/>
      <c r="Y10" s="475"/>
      <c r="AH10" s="227"/>
    </row>
    <row r="11" spans="2:34" ht="18.75" customHeight="1">
      <c r="B11" s="226"/>
      <c r="G11" s="70"/>
      <c r="O11" s="183"/>
      <c r="P11" s="183"/>
      <c r="Q11" s="70"/>
      <c r="R11" s="41"/>
      <c r="S11" s="476"/>
      <c r="T11" s="475"/>
      <c r="Y11" s="475"/>
      <c r="AH11" s="227"/>
    </row>
    <row r="12" spans="2:34" ht="18.75" customHeight="1">
      <c r="B12" s="226"/>
      <c r="O12" s="70"/>
      <c r="P12" s="70"/>
      <c r="Q12" s="70"/>
      <c r="U12" s="70"/>
      <c r="V12" s="70"/>
      <c r="W12" s="70"/>
      <c r="X12" s="70"/>
      <c r="Y12" s="70"/>
      <c r="AH12" s="227"/>
    </row>
    <row r="13" spans="2:34" ht="18.75" customHeight="1">
      <c r="B13" s="226"/>
      <c r="O13" s="70"/>
      <c r="P13" s="70"/>
      <c r="Q13" s="184"/>
      <c r="AH13" s="227"/>
    </row>
    <row r="14" spans="2:34" ht="18.75" customHeight="1">
      <c r="B14" s="226"/>
      <c r="O14" s="70"/>
      <c r="P14" s="70"/>
      <c r="Q14" s="186"/>
      <c r="AH14" s="227"/>
    </row>
    <row r="15" spans="2:34" ht="18.75" customHeight="1">
      <c r="B15" s="226"/>
      <c r="O15" s="70"/>
      <c r="P15" s="70"/>
      <c r="AH15" s="227"/>
    </row>
    <row r="16" spans="2:34" ht="18.75" customHeight="1">
      <c r="B16" s="226"/>
      <c r="O16" s="70"/>
      <c r="P16" s="70"/>
      <c r="AH16" s="227"/>
    </row>
    <row r="17" spans="2:34" ht="18.75" customHeight="1">
      <c r="B17" s="226"/>
      <c r="C17" s="41"/>
      <c r="AA17" s="41"/>
      <c r="AB17" s="41"/>
      <c r="AC17" s="41"/>
      <c r="AH17" s="227"/>
    </row>
    <row r="18" spans="2:34" ht="18.75" customHeight="1">
      <c r="B18" s="226"/>
      <c r="AE18" s="41"/>
      <c r="AH18" s="227"/>
    </row>
    <row r="19" spans="2:34" ht="18.75" customHeight="1">
      <c r="B19" s="226"/>
      <c r="AE19" s="41"/>
      <c r="AH19" s="227"/>
    </row>
    <row r="20" spans="2:34" ht="18.75" customHeight="1">
      <c r="B20" s="226"/>
      <c r="Z20" s="41"/>
      <c r="AH20" s="227"/>
    </row>
    <row r="21" spans="2:34" ht="18.75" customHeight="1">
      <c r="B21" s="226"/>
      <c r="T21" s="187"/>
      <c r="W21" s="67"/>
      <c r="AB21" s="41"/>
      <c r="AC21" s="41"/>
      <c r="AE21" s="67"/>
      <c r="AH21" s="227"/>
    </row>
    <row r="22" spans="2:34" ht="18.75" customHeight="1">
      <c r="B22" s="226"/>
      <c r="W22" s="188"/>
      <c r="Z22" s="188"/>
      <c r="AE22" s="188"/>
      <c r="AH22" s="228"/>
    </row>
    <row r="23" spans="2:34" ht="18.75" customHeight="1">
      <c r="B23" s="226"/>
      <c r="T23" s="181"/>
      <c r="W23" s="67"/>
      <c r="AH23" s="227"/>
    </row>
    <row r="24" spans="2:34" ht="18.75" customHeight="1">
      <c r="B24" s="226"/>
      <c r="AH24" s="227"/>
    </row>
    <row r="25" spans="2:34" ht="18.75" customHeight="1">
      <c r="B25" s="226"/>
      <c r="S25" s="41"/>
      <c r="T25" s="41"/>
      <c r="U25" s="41"/>
      <c r="V25" s="41"/>
      <c r="W25" s="41"/>
      <c r="X25" s="41"/>
      <c r="AH25" s="227"/>
    </row>
    <row r="26" spans="2:34" ht="18.75" customHeight="1">
      <c r="B26" s="226"/>
      <c r="G26" s="71"/>
      <c r="I26" s="67"/>
      <c r="J26" s="67"/>
      <c r="K26" s="71"/>
      <c r="S26" s="72"/>
      <c r="T26" s="41"/>
      <c r="U26" s="41"/>
      <c r="V26" s="189"/>
      <c r="W26" s="189"/>
      <c r="AH26" s="229"/>
    </row>
    <row r="27" spans="2:34" ht="18.75" customHeight="1">
      <c r="B27" s="226"/>
      <c r="G27" s="190"/>
      <c r="I27" s="67"/>
      <c r="J27" s="67"/>
      <c r="K27" s="71"/>
      <c r="S27" s="73"/>
      <c r="T27" s="41"/>
      <c r="U27" s="41"/>
      <c r="V27" s="71"/>
      <c r="W27" s="71"/>
      <c r="AH27" s="229"/>
    </row>
    <row r="28" spans="2:34" ht="18.75" customHeight="1">
      <c r="B28" s="226"/>
      <c r="G28" s="71"/>
      <c r="I28" s="67"/>
      <c r="J28" s="67"/>
      <c r="K28" s="71"/>
      <c r="S28" s="72"/>
      <c r="T28" s="41"/>
      <c r="U28" s="41"/>
      <c r="V28" s="189"/>
      <c r="W28" s="189"/>
      <c r="AH28" s="229"/>
    </row>
    <row r="29" spans="2:34" ht="18.75" customHeight="1">
      <c r="B29" s="226"/>
      <c r="G29" s="71"/>
      <c r="I29" s="67"/>
      <c r="J29" s="67"/>
      <c r="K29" s="71"/>
      <c r="S29" s="72"/>
      <c r="T29" s="41"/>
      <c r="U29" s="41"/>
      <c r="V29" s="189"/>
      <c r="W29" s="189"/>
      <c r="AH29" s="229"/>
    </row>
    <row r="30" spans="2:34" ht="18.75" customHeight="1">
      <c r="B30" s="226"/>
      <c r="G30" s="71"/>
      <c r="I30" s="67"/>
      <c r="J30" s="67"/>
      <c r="K30" s="71"/>
      <c r="S30" s="72"/>
      <c r="T30" s="41"/>
      <c r="U30" s="41"/>
      <c r="V30" s="189"/>
      <c r="W30" s="189"/>
      <c r="AH30" s="229"/>
    </row>
    <row r="31" spans="2:34" ht="18.75" customHeight="1">
      <c r="B31" s="226"/>
      <c r="G31" s="71"/>
      <c r="I31" s="67"/>
      <c r="J31" s="67"/>
      <c r="K31" s="71"/>
      <c r="S31" s="41"/>
      <c r="T31" s="41"/>
      <c r="U31" s="41"/>
      <c r="V31" s="41"/>
      <c r="W31" s="41"/>
      <c r="AH31" s="229"/>
    </row>
    <row r="32" spans="2:34" ht="18.75" customHeight="1">
      <c r="B32" s="226"/>
      <c r="AH32" s="229"/>
    </row>
    <row r="33" spans="2:34" ht="18.75" customHeight="1">
      <c r="B33" s="226"/>
      <c r="X33" s="185"/>
      <c r="AD33" s="185"/>
      <c r="AH33" s="227"/>
    </row>
    <row r="34" spans="2:34" ht="18.75" customHeight="1">
      <c r="B34" s="226"/>
      <c r="X34" s="185"/>
      <c r="AH34" s="229"/>
    </row>
    <row r="35" spans="2:34" ht="18.75" customHeight="1">
      <c r="B35" s="226"/>
      <c r="X35" s="68"/>
      <c r="AH35" s="230"/>
    </row>
    <row r="36" spans="2:34" ht="18.75" customHeight="1">
      <c r="B36" s="226"/>
      <c r="X36" s="68"/>
      <c r="Z36" s="68"/>
      <c r="AA36" s="68"/>
      <c r="AB36" s="68"/>
      <c r="AC36" s="68"/>
      <c r="AD36" s="68"/>
      <c r="AE36" s="68"/>
      <c r="AF36" s="68"/>
      <c r="AG36" s="68"/>
      <c r="AH36" s="229"/>
    </row>
    <row r="37" spans="2:34" ht="18.75" customHeight="1">
      <c r="B37" s="226"/>
      <c r="X37" s="68"/>
      <c r="Z37" s="68"/>
      <c r="AA37" s="68"/>
      <c r="AB37" s="68"/>
      <c r="AC37" s="68"/>
      <c r="AD37" s="68"/>
      <c r="AE37" s="68"/>
      <c r="AF37" s="68"/>
      <c r="AG37" s="68"/>
      <c r="AH37" s="230"/>
    </row>
    <row r="38" spans="2:34" ht="18.75" customHeight="1">
      <c r="B38" s="226"/>
      <c r="I38" s="72"/>
      <c r="X38" s="185"/>
      <c r="AH38" s="229"/>
    </row>
    <row r="39" spans="2:34" ht="18.75" customHeight="1" thickBot="1">
      <c r="B39" s="231"/>
      <c r="C39" s="232"/>
      <c r="D39" s="232"/>
      <c r="E39" s="232"/>
      <c r="F39" s="232"/>
      <c r="G39" s="232"/>
      <c r="H39" s="232"/>
      <c r="I39" s="233"/>
      <c r="J39" s="232"/>
      <c r="K39" s="232"/>
      <c r="L39" s="232"/>
      <c r="M39" s="232"/>
      <c r="N39" s="232"/>
      <c r="O39" s="232"/>
      <c r="P39" s="232"/>
      <c r="Q39" s="232"/>
      <c r="R39" s="232"/>
      <c r="S39" s="232"/>
      <c r="T39" s="232"/>
      <c r="U39" s="232"/>
      <c r="V39" s="232"/>
      <c r="W39" s="232"/>
      <c r="X39" s="234"/>
      <c r="Y39" s="234"/>
      <c r="Z39" s="234"/>
      <c r="AA39" s="234"/>
      <c r="AB39" s="234"/>
      <c r="AC39" s="232"/>
      <c r="AD39" s="232"/>
      <c r="AE39" s="232"/>
      <c r="AF39" s="232"/>
      <c r="AG39" s="232"/>
      <c r="AH39" s="235"/>
    </row>
    <row r="40" spans="2:34">
      <c r="I40" s="72"/>
      <c r="X40" s="72"/>
      <c r="Y40" s="72"/>
      <c r="Z40" s="72"/>
      <c r="AA40" s="72"/>
      <c r="AB40" s="72"/>
    </row>
    <row r="41" spans="2:34">
      <c r="I41" s="72"/>
      <c r="J41" s="72"/>
      <c r="K41" s="72"/>
      <c r="L41" s="72"/>
      <c r="P41" s="72"/>
      <c r="Q41" s="72"/>
      <c r="R41" s="72"/>
      <c r="S41" s="72"/>
      <c r="T41" s="72"/>
      <c r="U41" s="72"/>
      <c r="V41" s="72"/>
      <c r="W41" s="72"/>
      <c r="X41" s="72"/>
      <c r="Y41" s="72"/>
      <c r="Z41" s="72"/>
      <c r="AA41" s="72"/>
      <c r="AB41" s="72"/>
    </row>
    <row r="42" spans="2:34">
      <c r="I42" s="72"/>
      <c r="J42" s="72"/>
      <c r="K42" s="72"/>
      <c r="L42" s="72"/>
      <c r="M42" s="72"/>
      <c r="N42" s="72"/>
      <c r="O42" s="72"/>
      <c r="P42" s="72"/>
      <c r="Q42" s="72"/>
      <c r="R42" s="72"/>
      <c r="S42" s="72"/>
      <c r="T42" s="72"/>
      <c r="U42" s="72"/>
      <c r="V42" s="72"/>
      <c r="W42" s="72"/>
      <c r="X42" s="72"/>
      <c r="Y42" s="72"/>
      <c r="Z42" s="72"/>
      <c r="AA42" s="72"/>
      <c r="AB42" s="72"/>
      <c r="AC42" s="72"/>
    </row>
    <row r="43" spans="2:34">
      <c r="I43" s="72"/>
      <c r="J43" s="72"/>
      <c r="K43" s="72"/>
      <c r="L43" s="72"/>
      <c r="M43" s="72"/>
      <c r="N43" s="72"/>
      <c r="O43" s="72"/>
      <c r="P43" s="72"/>
      <c r="Q43" s="72"/>
      <c r="R43" s="72"/>
      <c r="S43" s="72"/>
      <c r="T43" s="72"/>
      <c r="U43" s="72"/>
      <c r="V43" s="72"/>
      <c r="W43" s="72"/>
      <c r="X43" s="72"/>
      <c r="Y43" s="72"/>
      <c r="Z43" s="72"/>
      <c r="AA43" s="72"/>
      <c r="AB43" s="72"/>
      <c r="AC43" s="72"/>
    </row>
    <row r="44" spans="2:34">
      <c r="J44" s="72"/>
      <c r="K44" s="72"/>
      <c r="L44" s="72"/>
      <c r="M44" s="72"/>
      <c r="N44" s="72"/>
      <c r="O44" s="72"/>
      <c r="P44" s="72"/>
      <c r="Q44" s="72"/>
      <c r="R44" s="72"/>
      <c r="S44" s="72"/>
      <c r="T44" s="72"/>
      <c r="U44" s="72"/>
      <c r="V44" s="72"/>
      <c r="W44" s="72"/>
      <c r="X44" s="72"/>
      <c r="Y44" s="72"/>
      <c r="Z44" s="72"/>
      <c r="AA44" s="72"/>
      <c r="AB44" s="72"/>
      <c r="AC44" s="72"/>
    </row>
    <row r="45" spans="2:34">
      <c r="J45" s="72"/>
      <c r="K45" s="72"/>
      <c r="L45" s="72"/>
      <c r="M45" s="72"/>
      <c r="N45" s="72"/>
      <c r="O45" s="72"/>
      <c r="P45" s="72"/>
      <c r="Q45" s="72"/>
      <c r="R45" s="72"/>
      <c r="S45" s="72"/>
      <c r="T45" s="72"/>
      <c r="U45" s="72"/>
      <c r="V45" s="72"/>
      <c r="W45" s="72"/>
      <c r="X45" s="72"/>
      <c r="Y45" s="72"/>
      <c r="Z45" s="72"/>
      <c r="AA45" s="72"/>
      <c r="AB45" s="72"/>
      <c r="AC45" s="72"/>
    </row>
    <row r="46" spans="2:34">
      <c r="J46" s="72"/>
      <c r="K46" s="72"/>
      <c r="L46" s="72"/>
      <c r="M46" s="72"/>
      <c r="N46" s="72"/>
      <c r="O46" s="72"/>
      <c r="P46" s="72"/>
      <c r="Q46" s="72"/>
      <c r="R46" s="72"/>
      <c r="S46" s="72"/>
      <c r="T46" s="72"/>
      <c r="U46" s="72"/>
      <c r="V46" s="72"/>
      <c r="W46" s="72"/>
      <c r="X46" s="72"/>
      <c r="Y46" s="72"/>
      <c r="Z46" s="72"/>
      <c r="AA46" s="72"/>
      <c r="AB46" s="72"/>
      <c r="AC46" s="72"/>
    </row>
    <row r="47" spans="2:34">
      <c r="J47" s="72"/>
      <c r="K47" s="72"/>
      <c r="L47" s="72"/>
      <c r="M47" s="72"/>
      <c r="N47" s="72"/>
      <c r="O47" s="72"/>
      <c r="P47" s="72"/>
      <c r="Q47" s="72"/>
      <c r="R47" s="72"/>
      <c r="S47" s="72"/>
      <c r="T47" s="72"/>
      <c r="U47" s="72"/>
      <c r="V47" s="72"/>
      <c r="W47" s="72"/>
      <c r="X47" s="72"/>
      <c r="Y47" s="72"/>
      <c r="Z47" s="72"/>
      <c r="AA47" s="72"/>
      <c r="AB47" s="72"/>
      <c r="AC47" s="72"/>
    </row>
    <row r="48" spans="2:34">
      <c r="J48" s="72"/>
      <c r="K48" s="72"/>
      <c r="L48" s="72"/>
      <c r="M48" s="72"/>
      <c r="N48" s="72"/>
      <c r="O48" s="72"/>
      <c r="P48" s="72"/>
      <c r="Q48" s="72"/>
      <c r="R48" s="72"/>
      <c r="S48" s="72"/>
      <c r="T48" s="72"/>
      <c r="U48" s="72"/>
      <c r="V48" s="72"/>
      <c r="W48" s="72"/>
      <c r="X48" s="72"/>
    </row>
    <row r="49" spans="10:24">
      <c r="J49" s="72"/>
      <c r="K49" s="72"/>
      <c r="L49" s="72"/>
      <c r="M49" s="72"/>
      <c r="N49" s="72"/>
      <c r="O49" s="72"/>
      <c r="P49" s="72"/>
      <c r="Q49" s="72"/>
      <c r="R49" s="72"/>
      <c r="S49" s="72"/>
      <c r="T49" s="72"/>
      <c r="U49" s="72"/>
      <c r="V49" s="72"/>
      <c r="W49" s="72"/>
      <c r="X49" s="72"/>
    </row>
    <row r="50" spans="10:24">
      <c r="J50" s="72"/>
      <c r="K50" s="72"/>
      <c r="L50" s="72"/>
      <c r="M50" s="72"/>
      <c r="N50" s="72"/>
      <c r="O50" s="72"/>
      <c r="P50" s="72"/>
      <c r="Q50" s="72"/>
      <c r="R50" s="72"/>
      <c r="S50" s="72"/>
      <c r="T50" s="72"/>
      <c r="U50" s="72"/>
      <c r="V50" s="72"/>
      <c r="W50" s="72"/>
      <c r="X50" s="72"/>
    </row>
    <row r="51" spans="10:24">
      <c r="J51" s="72"/>
      <c r="K51" s="72"/>
      <c r="L51" s="72"/>
      <c r="M51" s="72"/>
      <c r="N51" s="72"/>
      <c r="O51" s="72"/>
      <c r="P51" s="72"/>
      <c r="Q51" s="72"/>
      <c r="R51" s="72"/>
      <c r="S51" s="72"/>
      <c r="T51" s="72"/>
      <c r="U51" s="72"/>
      <c r="V51" s="72"/>
      <c r="W51" s="72"/>
      <c r="X51" s="72"/>
    </row>
    <row r="52" spans="10:24">
      <c r="J52" s="72"/>
      <c r="K52" s="72"/>
      <c r="L52" s="72"/>
      <c r="M52" s="72"/>
      <c r="N52" s="72"/>
      <c r="O52" s="72"/>
      <c r="P52" s="72"/>
      <c r="Q52" s="72"/>
      <c r="R52" s="72"/>
      <c r="S52" s="72"/>
      <c r="T52" s="72"/>
      <c r="U52" s="72"/>
      <c r="V52" s="72"/>
      <c r="W52" s="72"/>
      <c r="X52" s="72"/>
    </row>
    <row r="53" spans="10:24">
      <c r="J53" s="72"/>
      <c r="K53" s="72"/>
      <c r="L53" s="72"/>
      <c r="M53" s="72"/>
      <c r="N53" s="72"/>
      <c r="O53" s="72"/>
      <c r="P53" s="72"/>
      <c r="Q53" s="72"/>
      <c r="R53" s="72"/>
      <c r="S53" s="72"/>
      <c r="T53" s="72"/>
      <c r="U53" s="72"/>
      <c r="V53" s="72"/>
      <c r="W53" s="72"/>
    </row>
    <row r="54" spans="10:24">
      <c r="J54" s="72"/>
      <c r="K54" s="72"/>
      <c r="L54" s="72"/>
      <c r="M54" s="72"/>
      <c r="N54" s="72"/>
      <c r="O54" s="72"/>
      <c r="P54" s="72"/>
      <c r="Q54" s="72"/>
    </row>
    <row r="55" spans="10:24">
      <c r="J55" s="72"/>
      <c r="K55" s="72"/>
      <c r="L55" s="72"/>
      <c r="M55" s="72"/>
      <c r="N55" s="72"/>
      <c r="O55" s="72"/>
      <c r="P55" s="72"/>
      <c r="Q55" s="72"/>
    </row>
    <row r="56" spans="10:24">
      <c r="J56" s="72"/>
      <c r="K56" s="72"/>
      <c r="L56" s="72"/>
      <c r="M56" s="72"/>
      <c r="N56" s="72"/>
      <c r="O56" s="72"/>
      <c r="P56" s="72"/>
      <c r="Q56" s="72"/>
    </row>
    <row r="57" spans="10:24">
      <c r="M57" s="72"/>
      <c r="N57" s="72"/>
      <c r="O57" s="72"/>
      <c r="P57" s="72"/>
      <c r="Q57" s="72"/>
    </row>
  </sheetData>
  <mergeCells count="1">
    <mergeCell ref="K2:W2"/>
  </mergeCells>
  <phoneticPr fontId="1"/>
  <conditionalFormatting sqref="M26:M29">
    <cfRule type="duplicateValues" dxfId="1" priority="2"/>
  </conditionalFormatting>
  <conditionalFormatting sqref="M30">
    <cfRule type="duplicateValues" dxfId="0" priority="1"/>
  </conditionalFormatting>
  <pageMargins left="0.70866141732283472" right="0.70866141732283472" top="1.1417322834645669" bottom="0.74803149606299213" header="0.70866141732283472" footer="0.31496062992125984"/>
  <pageSetup paperSize="9" scale="58" orientation="landscape" r:id="rId1"/>
  <headerFooter>
    <oddHeader>&amp;L&amp;14&amp;A&amp;R2022年度情報化評議会(CI-NET)　LiteS規約WG 第4回　資料4
2022年9月22日</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pageSetUpPr fitToPage="1"/>
  </sheetPr>
  <dimension ref="B1:X42"/>
  <sheetViews>
    <sheetView view="pageBreakPreview" zoomScale="85" zoomScaleNormal="100" zoomScaleSheetLayoutView="85" workbookViewId="0">
      <selection activeCell="N6" sqref="N6"/>
    </sheetView>
  </sheetViews>
  <sheetFormatPr defaultColWidth="8.75" defaultRowHeight="18.75"/>
  <cols>
    <col min="1" max="1" width="8.75" style="475" customWidth="1"/>
    <col min="2" max="2" width="3.375" style="475" customWidth="1"/>
    <col min="3" max="3" width="15.6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2" width="20.625" style="475" customWidth="1"/>
    <col min="13" max="15" width="16.75" style="475" customWidth="1"/>
    <col min="16" max="16" width="17.875" style="475"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26.25" thickBot="1">
      <c r="B1" s="480"/>
      <c r="C1" s="481"/>
      <c r="D1" s="481"/>
      <c r="E1" s="481"/>
      <c r="F1" s="481"/>
      <c r="G1" s="481"/>
      <c r="O1" s="483"/>
      <c r="Q1" s="484"/>
      <c r="S1" s="485"/>
      <c r="T1" s="485"/>
      <c r="U1" s="485"/>
      <c r="V1" s="485"/>
      <c r="W1" s="485"/>
      <c r="X1" s="485"/>
    </row>
    <row r="2" spans="2:24" s="482" customFormat="1" ht="25.5" customHeight="1" thickBot="1">
      <c r="B2" s="1582" t="s">
        <v>275</v>
      </c>
      <c r="C2" s="1583"/>
      <c r="D2" s="481"/>
      <c r="E2" s="481"/>
      <c r="F2" s="481"/>
      <c r="G2" s="481"/>
      <c r="H2" s="1584" t="s">
        <v>810</v>
      </c>
      <c r="I2" s="1584"/>
      <c r="J2" s="1584"/>
      <c r="K2" s="1584"/>
      <c r="L2" s="1584"/>
      <c r="M2" s="887"/>
      <c r="S2" s="485"/>
      <c r="T2" s="485"/>
      <c r="U2" s="485"/>
      <c r="V2" s="485"/>
      <c r="W2" s="485"/>
      <c r="X2" s="485"/>
    </row>
    <row r="3" spans="2:24">
      <c r="R3" s="486"/>
      <c r="S3" s="487"/>
      <c r="T3" s="488"/>
      <c r="U3" s="488"/>
      <c r="V3" s="488"/>
      <c r="W3" s="488"/>
      <c r="X3" s="488"/>
    </row>
    <row r="4" spans="2:24" ht="17.100000000000001" customHeight="1">
      <c r="B4" s="774" t="s">
        <v>757</v>
      </c>
      <c r="C4" s="774"/>
      <c r="D4" s="774"/>
      <c r="E4" s="774"/>
      <c r="F4" s="487" t="s">
        <v>21</v>
      </c>
      <c r="I4" s="473"/>
      <c r="K4" s="490"/>
      <c r="N4" s="884" t="s">
        <v>22</v>
      </c>
      <c r="O4" s="560" t="s">
        <v>23</v>
      </c>
      <c r="P4" s="562" t="s">
        <v>24</v>
      </c>
      <c r="R4" s="486"/>
      <c r="S4" s="487"/>
      <c r="T4" s="490"/>
      <c r="U4" s="490"/>
      <c r="V4" s="490"/>
      <c r="W4" s="490"/>
      <c r="X4" s="488"/>
    </row>
    <row r="5" spans="2:24" ht="17.100000000000001" customHeight="1">
      <c r="K5" s="490"/>
      <c r="N5" s="884" t="s">
        <v>27</v>
      </c>
      <c r="O5" s="560" t="s">
        <v>28</v>
      </c>
      <c r="P5" s="562" t="s">
        <v>28</v>
      </c>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560" t="s">
        <v>33</v>
      </c>
      <c r="P7" s="680" t="s">
        <v>34</v>
      </c>
      <c r="Q7" s="40"/>
      <c r="R7" s="40"/>
      <c r="S7" s="475"/>
      <c r="T7" s="475"/>
      <c r="V7" s="488"/>
      <c r="W7" s="488"/>
      <c r="X7" s="488"/>
    </row>
    <row r="8" spans="2:24" ht="17.100000000000001" customHeight="1">
      <c r="J8" s="1399" t="s">
        <v>35</v>
      </c>
      <c r="K8" s="1399"/>
      <c r="L8" s="1392" t="s">
        <v>66</v>
      </c>
      <c r="M8" s="1392"/>
      <c r="N8" s="1392"/>
      <c r="O8" s="562" t="s">
        <v>37</v>
      </c>
      <c r="P8" s="955">
        <v>44540</v>
      </c>
      <c r="S8" s="475"/>
      <c r="T8" s="475"/>
      <c r="V8" s="488"/>
      <c r="W8" s="488"/>
      <c r="X8" s="488"/>
    </row>
    <row r="9" spans="2:24" ht="17.100000000000001" customHeight="1">
      <c r="H9" s="493" t="s">
        <v>39</v>
      </c>
      <c r="I9" s="493"/>
      <c r="S9" s="475"/>
      <c r="T9" s="475"/>
      <c r="V9" s="488"/>
      <c r="W9" s="488"/>
      <c r="X9" s="488"/>
    </row>
    <row r="10" spans="2:24" ht="17.100000000000001" customHeight="1">
      <c r="B10" s="494"/>
      <c r="C10" s="577"/>
      <c r="D10" s="577"/>
      <c r="E10" s="495"/>
      <c r="F10" s="495"/>
      <c r="G10" s="495"/>
      <c r="H10" s="496"/>
      <c r="J10" s="678" t="s">
        <v>523</v>
      </c>
      <c r="K10" s="675"/>
      <c r="L10" s="675" t="s">
        <v>527</v>
      </c>
      <c r="M10" s="675"/>
      <c r="N10" s="495"/>
      <c r="O10" s="495"/>
      <c r="P10" s="496"/>
      <c r="Q10" s="497"/>
      <c r="R10" s="486"/>
      <c r="S10" s="475"/>
      <c r="T10" s="475"/>
      <c r="U10" s="475"/>
      <c r="V10" s="488"/>
      <c r="W10" s="488"/>
      <c r="X10" s="488"/>
    </row>
    <row r="11" spans="2:24" ht="17.100000000000001" customHeight="1">
      <c r="B11" s="497"/>
      <c r="C11" s="473" t="s">
        <v>797</v>
      </c>
      <c r="D11" s="473"/>
      <c r="E11" s="475" t="s">
        <v>800</v>
      </c>
      <c r="H11" s="498"/>
      <c r="J11" s="244" t="s">
        <v>799</v>
      </c>
      <c r="K11" s="486"/>
      <c r="L11" s="475" t="s">
        <v>800</v>
      </c>
      <c r="P11" s="498"/>
      <c r="Q11" s="497"/>
      <c r="R11" s="486"/>
      <c r="S11" s="475"/>
      <c r="T11" s="475"/>
      <c r="U11" s="475"/>
      <c r="V11" s="488"/>
      <c r="W11" s="488"/>
      <c r="X11" s="488"/>
    </row>
    <row r="12" spans="2:24" ht="17.100000000000001" customHeight="1">
      <c r="B12" s="497"/>
      <c r="C12" s="473" t="s">
        <v>45</v>
      </c>
      <c r="D12" s="473"/>
      <c r="E12" s="493" t="s">
        <v>41</v>
      </c>
      <c r="H12" s="498"/>
      <c r="I12" s="500"/>
      <c r="J12" s="244" t="s">
        <v>40</v>
      </c>
      <c r="L12" s="493" t="s">
        <v>41</v>
      </c>
      <c r="M12" s="493"/>
      <c r="O12" s="545"/>
      <c r="P12" s="498"/>
      <c r="Q12" s="549"/>
      <c r="R12" s="486"/>
      <c r="S12" s="475"/>
      <c r="T12" s="475"/>
      <c r="U12" s="475"/>
      <c r="V12" s="488"/>
      <c r="W12" s="488"/>
      <c r="X12" s="488"/>
    </row>
    <row r="13" spans="2:24" ht="17.100000000000001" customHeight="1">
      <c r="B13" s="497"/>
      <c r="C13" s="473" t="s">
        <v>48</v>
      </c>
      <c r="D13" s="473"/>
      <c r="E13" s="475" t="s">
        <v>49</v>
      </c>
      <c r="H13" s="501"/>
      <c r="I13" s="500"/>
      <c r="J13" s="244" t="s">
        <v>43</v>
      </c>
      <c r="L13" s="475" t="s">
        <v>44</v>
      </c>
      <c r="P13" s="576"/>
      <c r="Q13" s="497"/>
      <c r="R13" s="486"/>
      <c r="S13" s="487"/>
      <c r="T13" s="488"/>
      <c r="U13" s="488"/>
      <c r="V13" s="488"/>
      <c r="W13" s="488"/>
      <c r="X13" s="488"/>
    </row>
    <row r="14" spans="2:24" ht="17.100000000000001" customHeight="1">
      <c r="B14" s="497"/>
      <c r="C14" s="473" t="s">
        <v>52</v>
      </c>
      <c r="D14" s="473"/>
      <c r="E14" s="475" t="s">
        <v>53</v>
      </c>
      <c r="H14" s="501"/>
      <c r="J14" s="244" t="s">
        <v>46</v>
      </c>
      <c r="L14" s="475" t="s">
        <v>47</v>
      </c>
      <c r="P14" s="498"/>
      <c r="Q14" s="497"/>
      <c r="R14" s="486"/>
      <c r="S14" s="487"/>
      <c r="T14" s="475"/>
      <c r="U14" s="475"/>
      <c r="V14" s="475"/>
      <c r="W14" s="488"/>
      <c r="X14" s="488"/>
    </row>
    <row r="15" spans="2:24" ht="17.100000000000001" customHeight="1">
      <c r="B15" s="497"/>
      <c r="C15" s="681" t="s">
        <v>54</v>
      </c>
      <c r="D15" s="681"/>
      <c r="E15" s="475" t="s">
        <v>55</v>
      </c>
      <c r="H15" s="501"/>
      <c r="J15" s="244" t="s">
        <v>50</v>
      </c>
      <c r="L15" s="475" t="s">
        <v>752</v>
      </c>
      <c r="P15" s="498"/>
      <c r="Q15" s="550"/>
      <c r="R15" s="486"/>
      <c r="S15" s="487"/>
      <c r="T15" s="475"/>
      <c r="U15" s="475"/>
      <c r="V15" s="475"/>
      <c r="W15" s="475"/>
      <c r="X15" s="475"/>
    </row>
    <row r="16" spans="2:24" ht="17.100000000000001" customHeight="1">
      <c r="B16" s="250"/>
      <c r="C16" s="503" t="s">
        <v>56</v>
      </c>
      <c r="D16" s="503"/>
      <c r="E16" s="249" t="s">
        <v>57</v>
      </c>
      <c r="F16" s="249"/>
      <c r="G16" s="249"/>
      <c r="H16" s="505"/>
      <c r="J16" s="250"/>
      <c r="K16" s="503"/>
      <c r="L16" s="249"/>
      <c r="M16" s="249"/>
      <c r="N16" s="249"/>
      <c r="O16" s="249"/>
      <c r="P16" s="504"/>
      <c r="Q16" s="497"/>
      <c r="R16" s="486"/>
      <c r="S16" s="487"/>
      <c r="T16" s="475"/>
      <c r="U16" s="475"/>
      <c r="V16" s="475"/>
      <c r="W16" s="475"/>
      <c r="X16" s="475"/>
    </row>
    <row r="17" spans="2:24" ht="17.100000000000001" customHeight="1">
      <c r="C17" s="476"/>
      <c r="D17" s="476"/>
      <c r="E17" s="476"/>
      <c r="F17" s="476"/>
      <c r="G17" s="476"/>
      <c r="P17" s="473"/>
      <c r="R17" s="486"/>
      <c r="S17" s="487"/>
      <c r="T17" s="475"/>
      <c r="U17" s="475"/>
      <c r="V17" s="475"/>
      <c r="W17" s="488"/>
      <c r="X17" s="488"/>
    </row>
    <row r="18" spans="2:24" ht="17.100000000000001" customHeight="1">
      <c r="C18" s="476"/>
      <c r="D18" s="476"/>
      <c r="E18" s="476"/>
      <c r="F18" s="476"/>
      <c r="G18" s="476"/>
      <c r="H18" s="869"/>
      <c r="I18" s="869"/>
      <c r="J18" s="559"/>
      <c r="K18" s="559"/>
      <c r="L18" s="559"/>
      <c r="M18" s="559"/>
      <c r="N18" s="559"/>
      <c r="O18" s="559"/>
      <c r="P18" s="473"/>
      <c r="R18" s="486"/>
      <c r="S18" s="487"/>
      <c r="T18" s="475"/>
      <c r="U18" s="475"/>
      <c r="V18" s="475"/>
      <c r="W18" s="488"/>
      <c r="X18" s="488"/>
    </row>
    <row r="19" spans="2:24" ht="17.100000000000001" customHeight="1">
      <c r="B19" s="1580" t="s">
        <v>723</v>
      </c>
      <c r="C19" s="1581"/>
      <c r="K19" s="498"/>
      <c r="L19" s="560" t="s">
        <v>59</v>
      </c>
      <c r="M19" s="560" t="s">
        <v>859</v>
      </c>
      <c r="N19" s="816" t="s">
        <v>745</v>
      </c>
      <c r="O19" s="788" t="s">
        <v>61</v>
      </c>
      <c r="P19" s="832" t="s">
        <v>742</v>
      </c>
      <c r="Q19" s="508"/>
      <c r="R19" s="486"/>
      <c r="S19" s="487"/>
      <c r="T19" s="475"/>
      <c r="U19" s="475"/>
      <c r="V19" s="475"/>
      <c r="W19" s="488"/>
      <c r="X19" s="488"/>
    </row>
    <row r="20" spans="2:24" ht="17.100000000000001" customHeight="1">
      <c r="B20" s="494" t="s">
        <v>62</v>
      </c>
      <c r="C20" s="496" t="s">
        <v>63</v>
      </c>
      <c r="K20" s="498"/>
      <c r="L20" s="772" t="s">
        <v>362</v>
      </c>
      <c r="M20" s="772" t="s">
        <v>853</v>
      </c>
      <c r="N20" s="789">
        <v>36666</v>
      </c>
      <c r="O20" s="789">
        <f>ROUNDDOWN(SUM(N20*M20),0)</f>
        <v>3666</v>
      </c>
      <c r="P20" s="810"/>
      <c r="R20" s="486"/>
      <c r="S20" s="487"/>
      <c r="X20" s="475"/>
    </row>
    <row r="21" spans="2:24" ht="17.100000000000001" customHeight="1">
      <c r="B21" s="250" t="s">
        <v>64</v>
      </c>
      <c r="C21" s="504" t="s">
        <v>68</v>
      </c>
      <c r="K21" s="498"/>
      <c r="L21" s="772" t="s">
        <v>854</v>
      </c>
      <c r="M21" s="772" t="s">
        <v>852</v>
      </c>
      <c r="N21" s="789">
        <v>10000</v>
      </c>
      <c r="O21" s="789">
        <f>ROUNDDOWN(SUM(N21*M21),0)</f>
        <v>800</v>
      </c>
      <c r="P21" s="811"/>
      <c r="Q21" s="486"/>
      <c r="S21" s="475"/>
      <c r="T21" s="475"/>
      <c r="U21" s="475"/>
      <c r="X21" s="475"/>
    </row>
    <row r="22" spans="2:24" ht="17.100000000000001" customHeight="1">
      <c r="K22" s="498"/>
      <c r="L22" s="772" t="s">
        <v>858</v>
      </c>
      <c r="M22" s="772" t="s">
        <v>851</v>
      </c>
      <c r="N22" s="789"/>
      <c r="O22" s="789"/>
      <c r="P22" s="811"/>
      <c r="S22" s="475"/>
      <c r="T22" s="475"/>
      <c r="U22" s="475"/>
      <c r="V22" s="475"/>
      <c r="W22" s="488"/>
      <c r="X22" s="488"/>
    </row>
    <row r="23" spans="2:24" ht="19.5" customHeight="1">
      <c r="K23" s="498"/>
      <c r="L23" s="803"/>
      <c r="M23" s="803"/>
      <c r="N23" s="804"/>
      <c r="O23" s="804"/>
      <c r="P23" s="811"/>
      <c r="S23" s="475"/>
      <c r="T23" s="475"/>
      <c r="U23" s="475"/>
      <c r="V23" s="475"/>
      <c r="W23" s="488"/>
      <c r="X23" s="488"/>
    </row>
    <row r="24" spans="2:24" ht="17.100000000000001" customHeight="1" thickBot="1">
      <c r="K24" s="498"/>
      <c r="L24" s="805"/>
      <c r="M24" s="805"/>
      <c r="N24" s="806"/>
      <c r="O24" s="806"/>
      <c r="P24" s="812"/>
      <c r="S24" s="475"/>
      <c r="T24" s="475"/>
      <c r="U24" s="475"/>
      <c r="V24" s="475"/>
      <c r="W24" s="488"/>
      <c r="X24" s="488"/>
    </row>
    <row r="25" spans="2:24" ht="17.25" customHeight="1" thickTop="1">
      <c r="D25" s="511"/>
      <c r="K25" s="498"/>
      <c r="L25" s="518" t="s">
        <v>77</v>
      </c>
      <c r="M25" s="518"/>
      <c r="N25" s="519">
        <f>SUM(N20:N24)</f>
        <v>46666</v>
      </c>
      <c r="O25" s="791">
        <f>SUM(O20:O24)</f>
        <v>4466</v>
      </c>
      <c r="P25" s="520">
        <f>N25+O25</f>
        <v>51132</v>
      </c>
      <c r="S25" s="475"/>
      <c r="T25" s="475"/>
      <c r="U25" s="475"/>
      <c r="V25" s="475"/>
    </row>
    <row r="26" spans="2:24">
      <c r="C26" s="512"/>
      <c r="D26" s="512"/>
      <c r="L26" s="475" t="s">
        <v>78</v>
      </c>
      <c r="S26" s="475"/>
      <c r="T26" s="475"/>
      <c r="U26" s="475"/>
      <c r="V26" s="475"/>
    </row>
    <row r="31" spans="2:24">
      <c r="P31" s="473"/>
    </row>
    <row r="35" spans="3:16">
      <c r="C35" s="544"/>
      <c r="D35" s="486"/>
      <c r="E35" s="486"/>
      <c r="F35" s="486"/>
      <c r="H35" s="493"/>
      <c r="I35" s="493"/>
      <c r="J35" s="544"/>
      <c r="K35" s="487"/>
      <c r="L35" s="486"/>
      <c r="M35" s="486"/>
    </row>
    <row r="36" spans="3:16">
      <c r="C36" s="473"/>
      <c r="D36" s="545"/>
      <c r="E36" s="493"/>
      <c r="F36" s="545"/>
      <c r="J36" s="473"/>
      <c r="K36" s="473"/>
    </row>
    <row r="37" spans="3:16">
      <c r="C37" s="473"/>
      <c r="G37" s="545"/>
      <c r="H37" s="500"/>
      <c r="I37" s="500"/>
      <c r="J37" s="473"/>
      <c r="K37" s="473"/>
      <c r="L37" s="493"/>
      <c r="M37" s="493"/>
    </row>
    <row r="38" spans="3:16">
      <c r="C38" s="473"/>
      <c r="I38" s="500"/>
      <c r="J38" s="473"/>
      <c r="K38" s="473"/>
      <c r="P38" s="473"/>
    </row>
    <row r="39" spans="3:16">
      <c r="C39" s="473"/>
      <c r="J39" s="473"/>
      <c r="K39" s="473"/>
      <c r="P39" s="473"/>
    </row>
    <row r="40" spans="3:16">
      <c r="C40" s="546"/>
      <c r="D40" s="547"/>
      <c r="E40" s="547"/>
      <c r="F40" s="547"/>
      <c r="G40" s="547"/>
      <c r="H40" s="547"/>
      <c r="J40" s="489"/>
      <c r="K40" s="489"/>
      <c r="P40" s="473"/>
    </row>
    <row r="41" spans="3:16">
      <c r="C41" s="473"/>
      <c r="J41" s="473"/>
      <c r="K41" s="473"/>
      <c r="P41" s="473"/>
    </row>
    <row r="42" spans="3:16">
      <c r="C42" s="473"/>
      <c r="J42" s="546"/>
      <c r="K42" s="546"/>
      <c r="L42" s="548"/>
      <c r="M42" s="548"/>
      <c r="N42" s="547"/>
      <c r="P42" s="473"/>
    </row>
  </sheetData>
  <mergeCells count="7">
    <mergeCell ref="J8:K8"/>
    <mergeCell ref="L8:N8"/>
    <mergeCell ref="B19:C19"/>
    <mergeCell ref="B2:C2"/>
    <mergeCell ref="H2:L2"/>
    <mergeCell ref="J7:K7"/>
    <mergeCell ref="L7:N7"/>
  </mergeCells>
  <phoneticPr fontId="1"/>
  <pageMargins left="0.70866141732283472" right="0.70866141732283472" top="1.1417322834645669" bottom="0.74803149606299213" header="0.9055118110236221" footer="0.31496062992125984"/>
  <pageSetup paperSize="9" scale="63" firstPageNumber="43" orientation="landscape" r:id="rId1"/>
  <rowBreaks count="1" manualBreakCount="1">
    <brk id="31" max="16"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pageSetUpPr fitToPage="1"/>
  </sheetPr>
  <dimension ref="B1:AB53"/>
  <sheetViews>
    <sheetView view="pageBreakPreview" topLeftCell="E1" zoomScaleNormal="100" zoomScaleSheetLayoutView="100" workbookViewId="0">
      <selection activeCell="N6" sqref="N6"/>
    </sheetView>
  </sheetViews>
  <sheetFormatPr defaultColWidth="9" defaultRowHeight="18.75"/>
  <cols>
    <col min="1" max="1" width="9.875" style="411" customWidth="1"/>
    <col min="2" max="2" width="4.625" style="411" customWidth="1"/>
    <col min="3" max="3" width="11.5" style="412" customWidth="1"/>
    <col min="4" max="4" width="12.5" style="411" bestFit="1" customWidth="1"/>
    <col min="5" max="5" width="12.125" style="411" customWidth="1"/>
    <col min="6" max="6" width="9.125" style="411" customWidth="1"/>
    <col min="7" max="7" width="28.75" style="411" customWidth="1"/>
    <col min="8" max="8" width="10.875" style="411" customWidth="1"/>
    <col min="9" max="9" width="5" style="411" customWidth="1"/>
    <col min="10" max="10" width="10" style="411" customWidth="1"/>
    <col min="11" max="11" width="14" style="411" customWidth="1"/>
    <col min="12" max="12" width="10.625" style="411" customWidth="1"/>
    <col min="13" max="13" width="14.375" style="411" customWidth="1"/>
    <col min="14" max="14" width="15.625" style="413" customWidth="1"/>
    <col min="15" max="15" width="15.375" style="411" customWidth="1"/>
    <col min="16" max="16" width="16.25" style="411" customWidth="1"/>
    <col min="17" max="18" width="9" style="411"/>
    <col min="19" max="19" width="14.125" style="324" customWidth="1"/>
    <col min="20" max="20" width="14" style="324" customWidth="1"/>
    <col min="21" max="22" width="26" style="324" customWidth="1"/>
    <col min="23" max="23" width="10.75" style="324" customWidth="1"/>
    <col min="24" max="24" width="5.5" style="324" bestFit="1" customWidth="1"/>
    <col min="25" max="25" width="15.125" style="324" customWidth="1"/>
    <col min="26" max="26" width="11.375" style="324" customWidth="1"/>
    <col min="27" max="27" width="11.25" style="324" bestFit="1" customWidth="1"/>
    <col min="28" max="28" width="9" style="324"/>
    <col min="29" max="16384" width="9" style="411"/>
  </cols>
  <sheetData>
    <row r="1" spans="2:28" s="316" customFormat="1" ht="12.75" customHeight="1" thickBot="1">
      <c r="C1" s="317"/>
      <c r="J1" s="318"/>
      <c r="N1" s="940"/>
      <c r="O1" s="320"/>
      <c r="P1" s="320"/>
      <c r="S1" s="321"/>
      <c r="T1" s="321"/>
      <c r="U1" s="321"/>
      <c r="V1" s="321"/>
      <c r="W1" s="321"/>
      <c r="X1" s="321"/>
      <c r="Y1" s="321"/>
      <c r="Z1" s="321"/>
      <c r="AA1" s="321"/>
      <c r="AB1" s="321"/>
    </row>
    <row r="2" spans="2:28" s="322" customFormat="1" ht="24.75" thickBot="1">
      <c r="B2" s="1418" t="s">
        <v>327</v>
      </c>
      <c r="C2" s="1420"/>
      <c r="D2" s="1420"/>
      <c r="E2" s="1421"/>
      <c r="N2" s="941"/>
      <c r="S2" s="324"/>
      <c r="T2" s="324"/>
      <c r="U2" s="324"/>
      <c r="V2" s="324"/>
      <c r="W2" s="324"/>
      <c r="X2" s="324"/>
      <c r="Y2" s="324"/>
      <c r="Z2" s="324"/>
      <c r="AA2" s="324"/>
      <c r="AB2" s="324"/>
    </row>
    <row r="3" spans="2:28" s="322" customFormat="1" ht="8.25" customHeight="1">
      <c r="B3" s="325"/>
      <c r="C3" s="325"/>
      <c r="D3" s="325"/>
      <c r="E3" s="325"/>
      <c r="N3" s="941"/>
      <c r="S3" s="324"/>
      <c r="T3" s="324"/>
      <c r="U3" s="324"/>
      <c r="V3" s="324"/>
      <c r="W3" s="324"/>
      <c r="X3" s="324"/>
      <c r="Y3" s="324"/>
      <c r="Z3" s="324"/>
      <c r="AA3" s="324"/>
      <c r="AB3" s="324"/>
    </row>
    <row r="4" spans="2:28" s="322" customFormat="1" ht="18" customHeight="1">
      <c r="B4" s="822" t="s">
        <v>758</v>
      </c>
      <c r="C4" s="524"/>
      <c r="D4" s="334"/>
      <c r="E4" s="334"/>
      <c r="F4" s="403"/>
      <c r="G4" s="333" t="s">
        <v>793</v>
      </c>
      <c r="H4" s="334"/>
      <c r="I4" s="334"/>
      <c r="J4" s="334"/>
      <c r="K4" s="333" t="s">
        <v>794</v>
      </c>
      <c r="L4" s="888" t="s">
        <v>27</v>
      </c>
      <c r="M4" s="973" t="s">
        <v>796</v>
      </c>
      <c r="N4" s="889" t="s">
        <v>795</v>
      </c>
      <c r="O4" s="897" t="s">
        <v>892</v>
      </c>
      <c r="P4" s="898"/>
      <c r="S4" s="324"/>
      <c r="T4" s="324"/>
      <c r="U4" s="324"/>
      <c r="V4" s="324"/>
      <c r="W4" s="324"/>
      <c r="X4" s="324"/>
      <c r="Y4" s="324"/>
      <c r="Z4" s="324"/>
      <c r="AA4" s="324"/>
      <c r="AB4" s="324"/>
    </row>
    <row r="5" spans="2:28" s="322" customFormat="1" ht="25.5">
      <c r="C5" s="326"/>
      <c r="K5" s="327"/>
      <c r="L5" s="327"/>
      <c r="M5" s="327"/>
      <c r="N5" s="327"/>
      <c r="O5" s="327"/>
      <c r="P5" s="327"/>
      <c r="Q5" s="327"/>
      <c r="R5" s="327"/>
      <c r="S5" s="321" t="s">
        <v>334</v>
      </c>
      <c r="T5" s="321"/>
      <c r="U5" s="321"/>
      <c r="V5" s="321"/>
      <c r="W5" s="321"/>
      <c r="X5" s="321"/>
      <c r="Y5" s="321"/>
      <c r="Z5" s="321"/>
      <c r="AA5" s="321"/>
      <c r="AB5" s="321"/>
    </row>
    <row r="6" spans="2:28" s="322" customFormat="1" ht="23.25" customHeight="1">
      <c r="C6" s="326"/>
      <c r="D6" s="328"/>
      <c r="H6" s="329" t="s">
        <v>812</v>
      </c>
      <c r="I6" s="329"/>
      <c r="K6" s="330"/>
      <c r="N6" s="941"/>
      <c r="S6" s="331" t="s">
        <v>335</v>
      </c>
      <c r="T6" s="331" t="s">
        <v>336</v>
      </c>
      <c r="U6" s="332" t="s">
        <v>337</v>
      </c>
      <c r="V6" s="332" t="s">
        <v>338</v>
      </c>
      <c r="W6" s="332" t="s">
        <v>339</v>
      </c>
      <c r="X6" s="332" t="s">
        <v>340</v>
      </c>
      <c r="Y6" s="332" t="s">
        <v>341</v>
      </c>
      <c r="Z6" s="332" t="s">
        <v>342</v>
      </c>
      <c r="AA6" s="332" t="s">
        <v>343</v>
      </c>
      <c r="AB6" s="332" t="s">
        <v>344</v>
      </c>
    </row>
    <row r="7" spans="2:28" s="322" customFormat="1" ht="17.25" customHeight="1">
      <c r="B7" s="1585" t="s">
        <v>345</v>
      </c>
      <c r="C7" s="639" t="s">
        <v>346</v>
      </c>
      <c r="D7" s="1587" t="s">
        <v>479</v>
      </c>
      <c r="E7" s="1588"/>
      <c r="F7" s="358" t="s">
        <v>766</v>
      </c>
      <c r="G7" s="537" t="s">
        <v>826</v>
      </c>
      <c r="H7" s="834" t="s">
        <v>348</v>
      </c>
      <c r="I7" s="336"/>
      <c r="J7" s="833" t="s">
        <v>761</v>
      </c>
      <c r="K7" s="834" t="s">
        <v>760</v>
      </c>
      <c r="L7" s="336"/>
      <c r="M7" s="835" t="s">
        <v>351</v>
      </c>
      <c r="N7" s="1587" t="s">
        <v>353</v>
      </c>
      <c r="O7" s="1588"/>
      <c r="P7" s="337" t="s">
        <v>352</v>
      </c>
      <c r="S7" s="340" t="s">
        <v>354</v>
      </c>
      <c r="T7" s="340" t="s">
        <v>355</v>
      </c>
      <c r="U7" s="340"/>
      <c r="V7" s="340"/>
      <c r="W7" s="340"/>
      <c r="X7" s="340"/>
      <c r="Y7" s="340"/>
      <c r="Z7" s="341"/>
      <c r="AA7" s="342" t="s">
        <v>356</v>
      </c>
      <c r="AB7" s="340"/>
    </row>
    <row r="8" spans="2:28" s="322" customFormat="1" ht="17.25" customHeight="1">
      <c r="B8" s="1586"/>
      <c r="C8" s="640"/>
      <c r="D8" s="1589"/>
      <c r="E8" s="1590"/>
      <c r="F8" s="344"/>
      <c r="G8" s="345"/>
      <c r="H8" s="343"/>
      <c r="I8" s="345"/>
      <c r="J8" s="344"/>
      <c r="K8" s="343"/>
      <c r="L8" s="345"/>
      <c r="M8" s="345"/>
      <c r="N8" s="1589"/>
      <c r="O8" s="1590"/>
      <c r="P8" s="629" t="s">
        <v>358</v>
      </c>
      <c r="S8" s="348">
        <v>44512</v>
      </c>
      <c r="T8" s="348">
        <v>44512</v>
      </c>
      <c r="U8" s="349"/>
      <c r="V8" s="349"/>
      <c r="W8" s="349"/>
      <c r="X8" s="349"/>
      <c r="Y8" s="349"/>
      <c r="Z8" s="349"/>
      <c r="AA8" s="350" t="s">
        <v>359</v>
      </c>
      <c r="AB8" s="349" t="s">
        <v>360</v>
      </c>
    </row>
    <row r="9" spans="2:28" s="322" customFormat="1" ht="17.25" customHeight="1">
      <c r="B9" s="351">
        <v>1</v>
      </c>
      <c r="C9" s="974">
        <v>44512</v>
      </c>
      <c r="D9" s="374" t="s">
        <v>808</v>
      </c>
      <c r="E9" s="537"/>
      <c r="F9" s="395"/>
      <c r="G9" s="539"/>
      <c r="H9" s="375"/>
      <c r="I9" s="376"/>
      <c r="J9" s="358"/>
      <c r="K9" s="396"/>
      <c r="L9" s="376"/>
      <c r="M9" s="379"/>
      <c r="N9" s="1596"/>
      <c r="O9" s="1597"/>
      <c r="P9" s="358" t="s">
        <v>362</v>
      </c>
      <c r="S9" s="360" t="s">
        <v>363</v>
      </c>
      <c r="T9" s="360" t="s">
        <v>364</v>
      </c>
      <c r="U9" s="361" t="s">
        <v>365</v>
      </c>
      <c r="V9" s="361" t="s">
        <v>366</v>
      </c>
      <c r="W9" s="361">
        <v>80</v>
      </c>
      <c r="X9" s="361" t="s">
        <v>367</v>
      </c>
      <c r="Y9" s="361">
        <v>140</v>
      </c>
      <c r="Z9" s="362">
        <f>W9*Y9</f>
        <v>11200</v>
      </c>
      <c r="AA9" s="363">
        <v>0.1</v>
      </c>
      <c r="AB9" s="361"/>
    </row>
    <row r="10" spans="2:28" s="322" customFormat="1" ht="17.25" customHeight="1">
      <c r="B10" s="569"/>
      <c r="C10" s="975"/>
      <c r="D10" s="538" t="s">
        <v>974</v>
      </c>
      <c r="E10" s="345"/>
      <c r="F10" s="538" t="s">
        <v>904</v>
      </c>
      <c r="G10" s="540"/>
      <c r="H10" s="631">
        <v>1</v>
      </c>
      <c r="I10" s="365"/>
      <c r="J10" s="344" t="s">
        <v>507</v>
      </c>
      <c r="K10" s="366"/>
      <c r="L10" s="365"/>
      <c r="M10" s="367">
        <v>13333</v>
      </c>
      <c r="N10" s="1598"/>
      <c r="O10" s="1599"/>
      <c r="P10" s="629">
        <v>0.1</v>
      </c>
      <c r="S10" s="348">
        <v>44512</v>
      </c>
      <c r="T10" s="348">
        <v>44512</v>
      </c>
      <c r="U10" s="349"/>
      <c r="V10" s="349"/>
      <c r="W10" s="349"/>
      <c r="X10" s="349"/>
      <c r="Y10" s="349"/>
      <c r="Z10" s="349"/>
      <c r="AA10" s="350" t="s">
        <v>359</v>
      </c>
      <c r="AB10" s="349" t="s">
        <v>360</v>
      </c>
    </row>
    <row r="11" spans="2:28" s="322" customFormat="1" ht="17.25" customHeight="1">
      <c r="B11" s="351">
        <v>2</v>
      </c>
      <c r="C11" s="974">
        <v>44512</v>
      </c>
      <c r="D11" s="374" t="s">
        <v>902</v>
      </c>
      <c r="E11" s="541"/>
      <c r="F11" s="374" t="s">
        <v>906</v>
      </c>
      <c r="G11" s="539"/>
      <c r="H11" s="358"/>
      <c r="I11" s="358"/>
      <c r="J11" s="372"/>
      <c r="K11" s="358"/>
      <c r="L11" s="358"/>
      <c r="M11" s="372"/>
      <c r="N11" s="1596"/>
      <c r="O11" s="1597"/>
      <c r="P11" s="322" t="s">
        <v>362</v>
      </c>
      <c r="S11" s="360" t="s">
        <v>363</v>
      </c>
      <c r="T11" s="360" t="s">
        <v>371</v>
      </c>
      <c r="U11" s="361" t="s">
        <v>372</v>
      </c>
      <c r="V11" s="361"/>
      <c r="W11" s="361">
        <v>20</v>
      </c>
      <c r="X11" s="361" t="s">
        <v>367</v>
      </c>
      <c r="Y11" s="361">
        <v>105</v>
      </c>
      <c r="Z11" s="362">
        <f>W11*Y11</f>
        <v>2100</v>
      </c>
      <c r="AA11" s="363">
        <v>0.1</v>
      </c>
      <c r="AB11" s="361"/>
    </row>
    <row r="12" spans="2:28" s="322" customFormat="1" ht="17.25" customHeight="1">
      <c r="B12" s="569"/>
      <c r="C12" s="975"/>
      <c r="D12" s="538" t="s">
        <v>975</v>
      </c>
      <c r="E12" s="345"/>
      <c r="F12" s="538" t="s">
        <v>32</v>
      </c>
      <c r="G12" s="540"/>
      <c r="H12" s="631">
        <v>1</v>
      </c>
      <c r="I12" s="635"/>
      <c r="J12" s="347" t="s">
        <v>507</v>
      </c>
      <c r="K12" s="636"/>
      <c r="L12" s="637"/>
      <c r="M12" s="638">
        <v>13333</v>
      </c>
      <c r="N12" s="1598"/>
      <c r="O12" s="1599"/>
      <c r="P12" s="346">
        <v>0.1</v>
      </c>
      <c r="S12" s="348">
        <v>44512</v>
      </c>
      <c r="T12" s="348">
        <v>44512</v>
      </c>
      <c r="U12" s="349"/>
      <c r="V12" s="349"/>
      <c r="W12" s="349"/>
      <c r="X12" s="349"/>
      <c r="Y12" s="349"/>
      <c r="Z12" s="349"/>
      <c r="AA12" s="350" t="s">
        <v>373</v>
      </c>
      <c r="AB12" s="349" t="s">
        <v>374</v>
      </c>
    </row>
    <row r="13" spans="2:28" s="322" customFormat="1" ht="17.25" customHeight="1">
      <c r="B13" s="372">
        <v>3</v>
      </c>
      <c r="C13" s="976">
        <v>44512</v>
      </c>
      <c r="D13" s="374" t="s">
        <v>839</v>
      </c>
      <c r="E13" s="537"/>
      <c r="F13" s="395"/>
      <c r="G13" s="539"/>
      <c r="H13" s="395"/>
      <c r="I13" s="376"/>
      <c r="J13" s="358"/>
      <c r="K13" s="396"/>
      <c r="L13" s="376"/>
      <c r="M13" s="537"/>
      <c r="N13" s="1596"/>
      <c r="O13" s="1597"/>
      <c r="P13" s="358" t="s">
        <v>362</v>
      </c>
      <c r="S13" s="360" t="s">
        <v>363</v>
      </c>
      <c r="T13" s="360" t="s">
        <v>371</v>
      </c>
      <c r="U13" s="361" t="s">
        <v>377</v>
      </c>
      <c r="V13" s="361"/>
      <c r="W13" s="361">
        <v>20</v>
      </c>
      <c r="X13" s="361" t="s">
        <v>378</v>
      </c>
      <c r="Y13" s="361">
        <v>15</v>
      </c>
      <c r="Z13" s="362">
        <f>W13*Y13</f>
        <v>300</v>
      </c>
      <c r="AA13" s="363"/>
      <c r="AB13" s="361"/>
    </row>
    <row r="14" spans="2:28" s="322" customFormat="1" ht="17.25" customHeight="1">
      <c r="B14" s="569"/>
      <c r="C14" s="975"/>
      <c r="D14" s="538" t="s">
        <v>976</v>
      </c>
      <c r="E14" s="345"/>
      <c r="F14" s="538" t="s">
        <v>905</v>
      </c>
      <c r="G14" s="540"/>
      <c r="H14" s="631">
        <v>1</v>
      </c>
      <c r="I14" s="365"/>
      <c r="J14" s="344" t="s">
        <v>507</v>
      </c>
      <c r="K14" s="632"/>
      <c r="L14" s="633"/>
      <c r="M14" s="634">
        <v>10000</v>
      </c>
      <c r="N14" s="1598"/>
      <c r="O14" s="1599"/>
      <c r="P14" s="346">
        <v>0.1</v>
      </c>
      <c r="S14" s="383">
        <v>44513</v>
      </c>
      <c r="T14" s="348">
        <v>44512</v>
      </c>
      <c r="U14" s="349"/>
      <c r="V14" s="349"/>
      <c r="W14" s="349"/>
      <c r="X14" s="349"/>
      <c r="Y14" s="349"/>
      <c r="Z14" s="349"/>
      <c r="AA14" s="350" t="s">
        <v>359</v>
      </c>
      <c r="AB14" s="349" t="s">
        <v>360</v>
      </c>
    </row>
    <row r="15" spans="2:28" s="322" customFormat="1" ht="17.25" customHeight="1">
      <c r="B15" s="398">
        <v>4</v>
      </c>
      <c r="C15" s="978">
        <v>44515</v>
      </c>
      <c r="D15" s="353" t="s">
        <v>903</v>
      </c>
      <c r="E15" s="961"/>
      <c r="F15" s="374" t="s">
        <v>906</v>
      </c>
      <c r="G15" s="539"/>
      <c r="H15" s="354"/>
      <c r="I15" s="355"/>
      <c r="K15" s="369"/>
      <c r="L15" s="370"/>
      <c r="M15" s="960"/>
      <c r="N15" s="962"/>
      <c r="O15" s="963"/>
      <c r="P15" s="358" t="s">
        <v>397</v>
      </c>
      <c r="S15" s="942"/>
      <c r="T15" s="945"/>
      <c r="U15" s="943"/>
      <c r="V15" s="943"/>
      <c r="W15" s="943"/>
      <c r="X15" s="943"/>
      <c r="Y15" s="943"/>
      <c r="Z15" s="943"/>
      <c r="AA15" s="944"/>
      <c r="AB15" s="943"/>
    </row>
    <row r="16" spans="2:28" s="322" customFormat="1" ht="17.25" customHeight="1">
      <c r="B16" s="398"/>
      <c r="C16" s="978"/>
      <c r="D16" s="353" t="s">
        <v>977</v>
      </c>
      <c r="E16" s="961"/>
      <c r="F16" s="538" t="s">
        <v>32</v>
      </c>
      <c r="G16" s="540"/>
      <c r="H16" s="354">
        <v>1</v>
      </c>
      <c r="I16" s="355"/>
      <c r="J16" s="344" t="s">
        <v>507</v>
      </c>
      <c r="K16" s="369"/>
      <c r="L16" s="370"/>
      <c r="M16" s="634">
        <v>10000</v>
      </c>
      <c r="N16" s="962"/>
      <c r="O16" s="963"/>
      <c r="P16" s="346">
        <v>0.08</v>
      </c>
      <c r="S16" s="942"/>
      <c r="T16" s="945"/>
      <c r="U16" s="943"/>
      <c r="V16" s="943"/>
      <c r="W16" s="943"/>
      <c r="X16" s="943"/>
      <c r="Y16" s="943"/>
      <c r="Z16" s="943"/>
      <c r="AA16" s="944"/>
      <c r="AB16" s="943"/>
    </row>
    <row r="17" spans="2:28" s="322" customFormat="1" ht="17.25" customHeight="1">
      <c r="B17" s="372">
        <v>5</v>
      </c>
      <c r="C17" s="373"/>
      <c r="D17" s="374"/>
      <c r="E17" s="537"/>
      <c r="F17" s="397"/>
      <c r="G17" s="630"/>
      <c r="H17" s="395"/>
      <c r="I17" s="376"/>
      <c r="J17" s="358"/>
      <c r="K17" s="396"/>
      <c r="L17" s="376"/>
      <c r="M17" s="537"/>
      <c r="N17" s="1596"/>
      <c r="O17" s="1597"/>
      <c r="P17" s="358"/>
      <c r="S17" s="384" t="s">
        <v>379</v>
      </c>
      <c r="T17" s="360" t="s">
        <v>371</v>
      </c>
      <c r="U17" s="361" t="s">
        <v>380</v>
      </c>
      <c r="V17" s="361"/>
      <c r="W17" s="361">
        <v>100</v>
      </c>
      <c r="X17" s="361" t="s">
        <v>367</v>
      </c>
      <c r="Y17" s="361">
        <v>140</v>
      </c>
      <c r="Z17" s="362">
        <f>W17*Y17</f>
        <v>14000</v>
      </c>
      <c r="AA17" s="363">
        <v>0.1</v>
      </c>
      <c r="AB17" s="361"/>
    </row>
    <row r="18" spans="2:28" s="322" customFormat="1" ht="17.25" customHeight="1">
      <c r="B18" s="569"/>
      <c r="C18" s="364"/>
      <c r="D18" s="538" t="s">
        <v>881</v>
      </c>
      <c r="E18" s="345"/>
      <c r="F18" s="343"/>
      <c r="G18" s="540"/>
      <c r="H18" s="631">
        <v>1</v>
      </c>
      <c r="I18" s="365"/>
      <c r="J18" s="344" t="s">
        <v>507</v>
      </c>
      <c r="K18" s="632"/>
      <c r="L18" s="633"/>
      <c r="M18" s="634">
        <f>SUM(M9:M16)</f>
        <v>46666</v>
      </c>
      <c r="N18" s="1598"/>
      <c r="O18" s="1599"/>
      <c r="P18" s="346"/>
      <c r="S18" s="383">
        <v>44513</v>
      </c>
      <c r="T18" s="383">
        <v>44513</v>
      </c>
      <c r="U18" s="349"/>
      <c r="V18" s="349"/>
      <c r="W18" s="349"/>
      <c r="X18" s="349"/>
      <c r="Y18" s="349"/>
      <c r="Z18" s="349"/>
      <c r="AA18" s="350" t="s">
        <v>359</v>
      </c>
      <c r="AB18" s="349" t="s">
        <v>360</v>
      </c>
    </row>
    <row r="19" spans="2:28" s="322" customFormat="1" ht="17.25" customHeight="1">
      <c r="B19" s="372"/>
      <c r="C19" s="373"/>
      <c r="D19" s="374"/>
      <c r="E19" s="537"/>
      <c r="F19" s="395"/>
      <c r="G19" s="539"/>
      <c r="H19" s="395"/>
      <c r="I19" s="376"/>
      <c r="J19" s="358"/>
      <c r="K19" s="396"/>
      <c r="L19" s="376"/>
      <c r="M19" s="537"/>
      <c r="N19" s="1596"/>
      <c r="O19" s="1597"/>
      <c r="P19" s="358"/>
      <c r="S19" s="384" t="s">
        <v>379</v>
      </c>
      <c r="T19" s="384" t="s">
        <v>383</v>
      </c>
      <c r="U19" s="361" t="s">
        <v>380</v>
      </c>
      <c r="V19" s="361"/>
      <c r="W19" s="361">
        <v>50</v>
      </c>
      <c r="X19" s="361" t="s">
        <v>367</v>
      </c>
      <c r="Y19" s="361">
        <v>140</v>
      </c>
      <c r="Z19" s="362">
        <f>W19*Y19</f>
        <v>7000</v>
      </c>
      <c r="AA19" s="363">
        <v>0.1</v>
      </c>
      <c r="AB19" s="361"/>
    </row>
    <row r="20" spans="2:28" s="322" customFormat="1" ht="17.25" customHeight="1">
      <c r="B20" s="569"/>
      <c r="C20" s="364"/>
      <c r="D20" s="538"/>
      <c r="E20" s="345"/>
      <c r="F20" s="343"/>
      <c r="G20" s="540"/>
      <c r="H20" s="631"/>
      <c r="I20" s="365"/>
      <c r="J20" s="344"/>
      <c r="K20" s="632"/>
      <c r="L20" s="633"/>
      <c r="M20" s="634"/>
      <c r="N20" s="1598"/>
      <c r="O20" s="1599"/>
      <c r="P20" s="346"/>
      <c r="S20" s="385">
        <v>44515</v>
      </c>
      <c r="T20" s="385">
        <v>44515</v>
      </c>
      <c r="U20" s="349"/>
      <c r="V20" s="349"/>
      <c r="W20" s="349"/>
      <c r="X20" s="349"/>
      <c r="Y20" s="349"/>
      <c r="Z20" s="349"/>
      <c r="AA20" s="350" t="s">
        <v>384</v>
      </c>
      <c r="AB20" s="349"/>
    </row>
    <row r="21" spans="2:28" s="322" customFormat="1" ht="17.25" customHeight="1">
      <c r="C21" s="326"/>
      <c r="H21" s="386" t="s">
        <v>385</v>
      </c>
      <c r="I21" s="387"/>
      <c r="K21" s="327"/>
      <c r="L21" s="387"/>
      <c r="M21" s="357"/>
      <c r="N21" s="327"/>
      <c r="S21" s="389" t="s">
        <v>386</v>
      </c>
      <c r="T21" s="389" t="s">
        <v>387</v>
      </c>
      <c r="U21" s="361" t="s">
        <v>388</v>
      </c>
      <c r="V21" s="361"/>
      <c r="W21" s="361">
        <v>1</v>
      </c>
      <c r="X21" s="361" t="s">
        <v>389</v>
      </c>
      <c r="Y21" s="361">
        <v>6000</v>
      </c>
      <c r="Z21" s="362">
        <f>W21*Y21</f>
        <v>6000</v>
      </c>
      <c r="AA21" s="363">
        <v>0.1</v>
      </c>
      <c r="AB21" s="361" t="s">
        <v>360</v>
      </c>
    </row>
    <row r="22" spans="2:28" s="322" customFormat="1" ht="17.25" customHeight="1">
      <c r="C22" s="326"/>
      <c r="F22" s="390"/>
      <c r="G22" s="390"/>
      <c r="H22" s="391" t="s">
        <v>385</v>
      </c>
      <c r="I22" s="387"/>
      <c r="K22" s="392"/>
      <c r="L22" s="393"/>
      <c r="M22" s="327"/>
      <c r="N22" s="327"/>
      <c r="P22" s="327"/>
      <c r="S22" s="385">
        <v>44515</v>
      </c>
      <c r="T22" s="385">
        <v>44515</v>
      </c>
      <c r="U22" s="349"/>
      <c r="V22" s="349"/>
      <c r="W22" s="349"/>
      <c r="X22" s="349"/>
      <c r="Y22" s="349"/>
      <c r="Z22" s="349"/>
      <c r="AA22" s="350" t="s">
        <v>359</v>
      </c>
      <c r="AB22" s="349" t="s">
        <v>390</v>
      </c>
    </row>
    <row r="23" spans="2:28" s="322" customFormat="1" ht="17.25" customHeight="1">
      <c r="C23" s="326"/>
      <c r="F23" s="390"/>
      <c r="G23" s="390"/>
      <c r="H23" s="386" t="s">
        <v>385</v>
      </c>
      <c r="I23" s="387"/>
      <c r="K23" s="327"/>
      <c r="L23" s="387"/>
      <c r="N23" s="327"/>
      <c r="S23" s="389" t="s">
        <v>386</v>
      </c>
      <c r="T23" s="389" t="s">
        <v>387</v>
      </c>
      <c r="U23" s="361" t="s">
        <v>391</v>
      </c>
      <c r="V23" s="361"/>
      <c r="W23" s="361">
        <v>24</v>
      </c>
      <c r="X23" s="361" t="s">
        <v>392</v>
      </c>
      <c r="Y23" s="361">
        <v>108</v>
      </c>
      <c r="Z23" s="362">
        <f>W23*Y23</f>
        <v>2592</v>
      </c>
      <c r="AA23" s="363">
        <v>0.08</v>
      </c>
      <c r="AB23" s="361"/>
    </row>
    <row r="24" spans="2:28" s="322" customFormat="1" ht="17.25" customHeight="1">
      <c r="B24" s="372">
        <v>51</v>
      </c>
      <c r="C24" s="373"/>
      <c r="D24" s="395" t="s">
        <v>910</v>
      </c>
      <c r="E24" s="358"/>
      <c r="F24" s="374"/>
      <c r="G24" s="541"/>
      <c r="H24" s="395"/>
      <c r="I24" s="376"/>
      <c r="J24" s="358"/>
      <c r="K24" s="396"/>
      <c r="L24" s="376"/>
      <c r="M24" s="537"/>
      <c r="N24" s="1596"/>
      <c r="O24" s="1597"/>
      <c r="P24" s="358"/>
      <c r="S24" s="324"/>
      <c r="T24" s="324"/>
      <c r="U24" s="324"/>
      <c r="V24" s="324"/>
      <c r="W24" s="324"/>
      <c r="X24" s="324"/>
      <c r="Y24" s="324"/>
      <c r="Z24" s="324"/>
      <c r="AA24" s="324"/>
      <c r="AB24" s="324"/>
    </row>
    <row r="25" spans="2:28" s="322" customFormat="1" ht="17.25" customHeight="1">
      <c r="B25" s="569"/>
      <c r="C25" s="364"/>
      <c r="D25" s="343" t="s">
        <v>882</v>
      </c>
      <c r="E25" s="344"/>
      <c r="F25" s="538" t="s">
        <v>913</v>
      </c>
      <c r="G25" s="542"/>
      <c r="H25" s="631"/>
      <c r="I25" s="365"/>
      <c r="J25" s="344"/>
      <c r="K25" s="632"/>
      <c r="L25" s="633"/>
      <c r="M25" s="634"/>
      <c r="N25" s="1598"/>
      <c r="O25" s="1599"/>
      <c r="P25" s="346"/>
      <c r="S25" s="324"/>
      <c r="T25" s="324"/>
      <c r="U25" s="324"/>
      <c r="V25" s="324"/>
      <c r="W25" s="324"/>
      <c r="X25" s="324"/>
      <c r="Y25" s="324"/>
      <c r="Z25" s="324"/>
      <c r="AA25" s="324"/>
      <c r="AB25" s="324"/>
    </row>
    <row r="26" spans="2:28" s="322" customFormat="1" ht="17.25" customHeight="1">
      <c r="B26" s="372">
        <v>52</v>
      </c>
      <c r="C26" s="399"/>
      <c r="D26" s="397"/>
      <c r="F26" s="353"/>
      <c r="G26" s="543"/>
      <c r="H26" s="354"/>
      <c r="I26" s="355"/>
      <c r="K26" s="369"/>
      <c r="L26" s="370"/>
      <c r="M26" s="960"/>
      <c r="N26" s="962"/>
      <c r="O26" s="963"/>
      <c r="P26" s="959"/>
      <c r="S26" s="324"/>
      <c r="T26" s="324"/>
      <c r="U26" s="324"/>
      <c r="V26" s="324"/>
      <c r="W26" s="324"/>
      <c r="X26" s="324"/>
      <c r="Y26" s="324"/>
      <c r="Z26" s="324"/>
      <c r="AA26" s="324"/>
      <c r="AB26" s="324"/>
    </row>
    <row r="27" spans="2:28" s="322" customFormat="1" ht="17.25" customHeight="1">
      <c r="B27" s="569"/>
      <c r="C27" s="399"/>
      <c r="D27" s="343" t="s">
        <v>883</v>
      </c>
      <c r="F27" s="353" t="s">
        <v>915</v>
      </c>
      <c r="G27" s="543"/>
      <c r="H27" s="354"/>
      <c r="I27" s="355"/>
      <c r="K27" s="369"/>
      <c r="L27" s="370"/>
      <c r="M27" s="960"/>
      <c r="N27" s="962"/>
      <c r="O27" s="963"/>
      <c r="P27" s="959"/>
      <c r="S27" s="324"/>
      <c r="T27" s="324"/>
      <c r="U27" s="324"/>
      <c r="V27" s="324"/>
      <c r="W27" s="324"/>
      <c r="X27" s="324"/>
      <c r="Y27" s="324"/>
      <c r="Z27" s="324"/>
      <c r="AA27" s="324"/>
      <c r="AB27" s="324"/>
    </row>
    <row r="28" spans="2:28" s="322" customFormat="1" ht="17.25" customHeight="1">
      <c r="B28" s="372">
        <v>53</v>
      </c>
      <c r="C28" s="373"/>
      <c r="D28" s="395" t="s">
        <v>911</v>
      </c>
      <c r="E28" s="358"/>
      <c r="F28" s="374"/>
      <c r="G28" s="541"/>
      <c r="H28" s="395"/>
      <c r="I28" s="376"/>
      <c r="J28" s="358"/>
      <c r="K28" s="396"/>
      <c r="L28" s="376"/>
      <c r="M28" s="537"/>
      <c r="N28" s="1596"/>
      <c r="O28" s="1597"/>
      <c r="P28" s="358"/>
      <c r="S28" s="324"/>
      <c r="T28" s="324"/>
      <c r="U28" s="324"/>
      <c r="V28" s="324"/>
      <c r="W28" s="324"/>
      <c r="X28" s="324"/>
      <c r="Y28" s="324"/>
      <c r="Z28" s="324"/>
      <c r="AA28" s="324"/>
      <c r="AB28" s="324"/>
    </row>
    <row r="29" spans="2:28" s="322" customFormat="1" ht="17.25" customHeight="1">
      <c r="B29" s="569"/>
      <c r="C29" s="364"/>
      <c r="D29" s="343" t="s">
        <v>914</v>
      </c>
      <c r="E29" s="344"/>
      <c r="F29" s="538" t="s">
        <v>916</v>
      </c>
      <c r="G29" s="542"/>
      <c r="H29" s="631"/>
      <c r="I29" s="365"/>
      <c r="J29" s="344"/>
      <c r="K29" s="632"/>
      <c r="L29" s="633"/>
      <c r="M29" s="634"/>
      <c r="N29" s="1598"/>
      <c r="O29" s="1599"/>
      <c r="P29" s="346"/>
      <c r="S29" s="324"/>
      <c r="T29" s="324"/>
      <c r="U29" s="324"/>
      <c r="V29" s="324"/>
      <c r="W29" s="324"/>
      <c r="X29" s="324"/>
      <c r="Y29" s="324"/>
      <c r="Z29" s="324"/>
      <c r="AA29" s="324"/>
      <c r="AB29" s="324"/>
    </row>
    <row r="30" spans="2:28" s="322" customFormat="1" ht="17.25" customHeight="1">
      <c r="B30" s="372">
        <v>54</v>
      </c>
      <c r="C30" s="399"/>
      <c r="D30" s="397"/>
      <c r="F30" s="353"/>
      <c r="G30" s="543"/>
      <c r="H30" s="354"/>
      <c r="I30" s="355"/>
      <c r="K30" s="369"/>
      <c r="L30" s="370"/>
      <c r="M30" s="960"/>
      <c r="N30" s="962"/>
      <c r="O30" s="963"/>
      <c r="P30" s="959"/>
      <c r="S30" s="324"/>
      <c r="T30" s="324"/>
      <c r="U30" s="324"/>
      <c r="V30" s="324"/>
      <c r="W30" s="324"/>
      <c r="X30" s="324"/>
      <c r="Y30" s="324"/>
      <c r="Z30" s="324"/>
      <c r="AA30" s="324"/>
      <c r="AB30" s="324"/>
    </row>
    <row r="31" spans="2:28" s="322" customFormat="1" ht="17.25" customHeight="1">
      <c r="B31" s="569"/>
      <c r="C31" s="399"/>
      <c r="D31" s="397" t="s">
        <v>912</v>
      </c>
      <c r="F31" s="353" t="s">
        <v>919</v>
      </c>
      <c r="G31" s="543"/>
      <c r="H31" s="354"/>
      <c r="I31" s="355"/>
      <c r="K31" s="369"/>
      <c r="L31" s="370"/>
      <c r="M31" s="960"/>
      <c r="N31" s="962"/>
      <c r="O31" s="963"/>
      <c r="P31" s="959"/>
      <c r="S31" s="324"/>
      <c r="T31" s="324"/>
      <c r="U31" s="324"/>
      <c r="V31" s="324"/>
      <c r="W31" s="324"/>
      <c r="X31" s="324"/>
      <c r="Y31" s="324"/>
      <c r="Z31" s="324"/>
      <c r="AA31" s="324"/>
      <c r="AB31" s="324"/>
    </row>
    <row r="32" spans="2:28" s="322" customFormat="1" ht="17.25" customHeight="1">
      <c r="B32" s="372">
        <v>55</v>
      </c>
      <c r="C32" s="373"/>
      <c r="D32" s="395" t="s">
        <v>908</v>
      </c>
      <c r="E32" s="358"/>
      <c r="F32" s="374"/>
      <c r="G32" s="541"/>
      <c r="H32" s="395"/>
      <c r="I32" s="376"/>
      <c r="J32" s="358"/>
      <c r="K32" s="396"/>
      <c r="L32" s="376"/>
      <c r="M32" s="537"/>
      <c r="N32" s="1596"/>
      <c r="O32" s="1597"/>
      <c r="P32" s="358"/>
      <c r="S32" s="324"/>
      <c r="T32" s="324"/>
      <c r="U32" s="324"/>
      <c r="V32" s="324"/>
      <c r="W32" s="324"/>
      <c r="X32" s="324"/>
      <c r="Y32" s="324"/>
      <c r="Z32" s="324"/>
      <c r="AA32" s="324"/>
      <c r="AB32" s="324"/>
    </row>
    <row r="33" spans="2:28" s="322" customFormat="1" ht="17.25" customHeight="1">
      <c r="B33" s="569"/>
      <c r="C33" s="364"/>
      <c r="D33" s="343" t="s">
        <v>906</v>
      </c>
      <c r="E33" s="344"/>
      <c r="F33" s="538" t="s">
        <v>917</v>
      </c>
      <c r="G33" s="542"/>
      <c r="H33" s="631"/>
      <c r="I33" s="365"/>
      <c r="J33" s="344"/>
      <c r="K33" s="632"/>
      <c r="L33" s="633"/>
      <c r="M33" s="634"/>
      <c r="N33" s="1598"/>
      <c r="O33" s="1599"/>
      <c r="P33" s="346"/>
      <c r="S33" s="324"/>
      <c r="T33" s="324"/>
      <c r="U33" s="324"/>
      <c r="V33" s="324"/>
      <c r="W33" s="324"/>
      <c r="X33" s="324"/>
      <c r="Y33" s="324"/>
      <c r="Z33" s="324"/>
      <c r="AA33" s="324"/>
      <c r="AB33" s="324"/>
    </row>
    <row r="34" spans="2:28" s="322" customFormat="1" ht="17.25" customHeight="1">
      <c r="B34" s="372">
        <v>56</v>
      </c>
      <c r="C34" s="373"/>
      <c r="D34" s="395"/>
      <c r="E34" s="358"/>
      <c r="F34" s="374"/>
      <c r="G34" s="541"/>
      <c r="H34" s="395"/>
      <c r="I34" s="376"/>
      <c r="J34" s="358"/>
      <c r="K34" s="396"/>
      <c r="L34" s="376"/>
      <c r="M34" s="537"/>
      <c r="N34" s="1596"/>
      <c r="O34" s="1597"/>
      <c r="P34" s="358"/>
      <c r="S34" s="324"/>
      <c r="T34" s="324"/>
      <c r="U34" s="324"/>
      <c r="V34" s="324"/>
      <c r="W34" s="324"/>
      <c r="X34" s="324"/>
      <c r="Y34" s="324"/>
      <c r="Z34" s="324"/>
      <c r="AA34" s="324"/>
      <c r="AB34" s="324"/>
    </row>
    <row r="35" spans="2:28" s="322" customFormat="1" ht="17.100000000000001" customHeight="1">
      <c r="B35" s="569"/>
      <c r="C35" s="364"/>
      <c r="D35" s="343" t="s">
        <v>883</v>
      </c>
      <c r="E35" s="344"/>
      <c r="F35" s="538" t="s">
        <v>921</v>
      </c>
      <c r="G35" s="542"/>
      <c r="H35" s="631"/>
      <c r="I35" s="365"/>
      <c r="J35" s="344"/>
      <c r="K35" s="632"/>
      <c r="L35" s="633"/>
      <c r="M35" s="634"/>
      <c r="N35" s="1598"/>
      <c r="O35" s="1599"/>
      <c r="P35" s="346"/>
      <c r="S35" s="324"/>
      <c r="T35" s="324"/>
      <c r="U35" s="324"/>
      <c r="V35" s="324"/>
      <c r="W35" s="324"/>
      <c r="X35" s="324"/>
      <c r="Y35" s="324"/>
      <c r="Z35" s="324"/>
      <c r="AA35" s="324"/>
      <c r="AB35" s="324"/>
    </row>
    <row r="36" spans="2:28" s="322" customFormat="1" ht="17.25" customHeight="1">
      <c r="B36" s="372">
        <v>57</v>
      </c>
      <c r="C36" s="373"/>
      <c r="D36" s="395" t="s">
        <v>909</v>
      </c>
      <c r="E36" s="358"/>
      <c r="F36" s="374"/>
      <c r="G36" s="541"/>
      <c r="H36" s="395"/>
      <c r="I36" s="376"/>
      <c r="J36" s="358"/>
      <c r="K36" s="396"/>
      <c r="L36" s="376"/>
      <c r="M36" s="537"/>
      <c r="N36" s="1596"/>
      <c r="O36" s="1597"/>
      <c r="P36" s="358"/>
      <c r="S36" s="324"/>
      <c r="T36" s="324"/>
      <c r="U36" s="324"/>
      <c r="V36" s="324"/>
      <c r="W36" s="324"/>
      <c r="X36" s="324"/>
      <c r="Y36" s="324"/>
      <c r="Z36" s="324"/>
      <c r="AA36" s="324"/>
      <c r="AB36" s="324"/>
    </row>
    <row r="37" spans="2:28" s="322" customFormat="1" ht="17.100000000000001" customHeight="1">
      <c r="B37" s="569"/>
      <c r="C37" s="364"/>
      <c r="D37" s="343" t="s">
        <v>906</v>
      </c>
      <c r="E37" s="344"/>
      <c r="F37" s="538" t="s">
        <v>918</v>
      </c>
      <c r="G37" s="542"/>
      <c r="H37" s="631"/>
      <c r="I37" s="365"/>
      <c r="J37" s="344"/>
      <c r="K37" s="632"/>
      <c r="L37" s="633"/>
      <c r="M37" s="634"/>
      <c r="N37" s="1598"/>
      <c r="O37" s="1599"/>
      <c r="P37" s="346"/>
      <c r="S37" s="324"/>
      <c r="T37" s="324"/>
      <c r="U37" s="324"/>
      <c r="V37" s="324"/>
      <c r="W37" s="324"/>
      <c r="X37" s="324"/>
      <c r="Y37" s="324"/>
      <c r="Z37" s="324"/>
      <c r="AA37" s="324"/>
      <c r="AB37" s="324"/>
    </row>
    <row r="38" spans="2:28" s="322" customFormat="1" ht="17.25" customHeight="1">
      <c r="B38" s="372">
        <v>58</v>
      </c>
      <c r="C38" s="373"/>
      <c r="D38" s="395"/>
      <c r="E38" s="358"/>
      <c r="F38" s="374"/>
      <c r="G38" s="541"/>
      <c r="H38" s="395"/>
      <c r="I38" s="376"/>
      <c r="J38" s="358"/>
      <c r="K38" s="396"/>
      <c r="L38" s="376"/>
      <c r="M38" s="537"/>
      <c r="N38" s="1596"/>
      <c r="O38" s="1597"/>
      <c r="P38" s="358"/>
      <c r="S38" s="324"/>
      <c r="T38" s="324"/>
      <c r="U38" s="324"/>
      <c r="V38" s="324"/>
      <c r="W38" s="324"/>
      <c r="X38" s="324"/>
      <c r="Y38" s="324"/>
      <c r="Z38" s="324"/>
      <c r="AA38" s="324"/>
      <c r="AB38" s="324"/>
    </row>
    <row r="39" spans="2:28" s="322" customFormat="1" ht="17.100000000000001" customHeight="1">
      <c r="B39" s="569"/>
      <c r="C39" s="364"/>
      <c r="D39" s="343" t="s">
        <v>883</v>
      </c>
      <c r="E39" s="344"/>
      <c r="F39" s="538" t="s">
        <v>907</v>
      </c>
      <c r="G39" s="542"/>
      <c r="H39" s="631"/>
      <c r="I39" s="365"/>
      <c r="J39" s="344"/>
      <c r="K39" s="632"/>
      <c r="L39" s="633"/>
      <c r="M39" s="634"/>
      <c r="N39" s="1598"/>
      <c r="O39" s="1599"/>
      <c r="P39" s="346"/>
      <c r="S39" s="324"/>
      <c r="T39" s="324"/>
      <c r="U39" s="324"/>
      <c r="V39" s="324"/>
      <c r="W39" s="324"/>
      <c r="X39" s="324"/>
      <c r="Y39" s="324"/>
      <c r="Z39" s="324"/>
      <c r="AA39" s="324"/>
      <c r="AB39" s="324"/>
    </row>
    <row r="40" spans="2:28" s="322" customFormat="1" ht="17.25" customHeight="1">
      <c r="B40" s="351"/>
      <c r="C40" s="352"/>
      <c r="D40" s="397"/>
      <c r="F40" s="353"/>
      <c r="G40" s="543"/>
      <c r="H40" s="395"/>
      <c r="I40" s="376"/>
      <c r="J40" s="358"/>
      <c r="K40" s="396"/>
      <c r="L40" s="376"/>
      <c r="M40" s="537"/>
      <c r="N40" s="1596"/>
      <c r="O40" s="1597"/>
      <c r="P40" s="358"/>
      <c r="S40" s="324"/>
      <c r="T40" s="324"/>
      <c r="U40" s="324"/>
      <c r="V40" s="324"/>
      <c r="W40" s="324"/>
      <c r="X40" s="324"/>
      <c r="Y40" s="324"/>
      <c r="Z40" s="324"/>
      <c r="AA40" s="324"/>
      <c r="AB40" s="324"/>
    </row>
    <row r="41" spans="2:28" s="322" customFormat="1" ht="17.25" customHeight="1">
      <c r="B41" s="398"/>
      <c r="C41" s="399"/>
      <c r="D41" s="397"/>
      <c r="F41" s="538"/>
      <c r="G41" s="542"/>
      <c r="H41" s="631"/>
      <c r="I41" s="365"/>
      <c r="J41" s="344"/>
      <c r="K41" s="632"/>
      <c r="L41" s="633"/>
      <c r="M41" s="634"/>
      <c r="N41" s="1598"/>
      <c r="O41" s="1599"/>
      <c r="P41" s="346"/>
      <c r="S41" s="324"/>
      <c r="T41" s="324"/>
      <c r="U41" s="324"/>
      <c r="V41" s="324"/>
      <c r="W41" s="324"/>
      <c r="X41" s="324"/>
      <c r="Y41" s="324"/>
      <c r="Z41" s="324"/>
      <c r="AA41" s="324"/>
      <c r="AB41" s="324"/>
    </row>
    <row r="42" spans="2:28" s="322" customFormat="1" ht="17.25" customHeight="1">
      <c r="B42" s="401"/>
      <c r="C42" s="402"/>
      <c r="D42" s="333" t="s">
        <v>398</v>
      </c>
      <c r="E42" s="334"/>
      <c r="F42" s="334"/>
      <c r="G42" s="403"/>
      <c r="H42" s="333"/>
      <c r="I42" s="404"/>
      <c r="J42" s="401"/>
      <c r="K42" s="405"/>
      <c r="L42" s="406"/>
      <c r="M42" s="407">
        <f>SUM(M9:M16)</f>
        <v>46666</v>
      </c>
      <c r="N42" s="1603"/>
      <c r="O42" s="1604"/>
      <c r="P42" s="333"/>
      <c r="S42" s="324"/>
      <c r="T42" s="324"/>
      <c r="U42" s="324"/>
      <c r="V42" s="324"/>
      <c r="W42" s="324"/>
      <c r="X42" s="324"/>
      <c r="Y42" s="324"/>
      <c r="Z42" s="324"/>
      <c r="AA42" s="324"/>
      <c r="AB42" s="324"/>
    </row>
    <row r="43" spans="2:28" s="322" customFormat="1" ht="17.25" customHeight="1">
      <c r="C43" s="326"/>
      <c r="N43" s="941"/>
      <c r="S43" s="324"/>
      <c r="T43" s="324"/>
      <c r="U43" s="324"/>
      <c r="V43" s="324"/>
      <c r="W43" s="324"/>
      <c r="X43" s="324"/>
      <c r="Y43" s="324"/>
      <c r="Z43" s="324"/>
      <c r="AA43" s="324"/>
      <c r="AB43" s="324"/>
    </row>
    <row r="44" spans="2:28" ht="13.5" customHeight="1"/>
    <row r="45" spans="2:28" ht="13.5" customHeight="1"/>
    <row r="46" spans="2:28" ht="13.5" customHeight="1"/>
    <row r="47" spans="2:28">
      <c r="N47" s="411"/>
    </row>
    <row r="48" spans="2:28">
      <c r="M48" s="947"/>
      <c r="N48" s="948"/>
      <c r="O48" s="948"/>
      <c r="P48" s="948"/>
    </row>
    <row r="49" spans="14:16">
      <c r="N49" s="948"/>
      <c r="O49" s="948"/>
      <c r="P49" s="948"/>
    </row>
    <row r="50" spans="14:16">
      <c r="N50" s="948"/>
      <c r="P50" s="948"/>
    </row>
    <row r="51" spans="14:16">
      <c r="N51" s="423"/>
      <c r="O51" s="423"/>
      <c r="P51" s="423"/>
    </row>
    <row r="52" spans="14:16">
      <c r="N52" s="949"/>
    </row>
    <row r="53" spans="14:16">
      <c r="N53" s="949"/>
      <c r="P53" s="410"/>
    </row>
  </sheetData>
  <mergeCells count="30">
    <mergeCell ref="N9:O9"/>
    <mergeCell ref="B2:E2"/>
    <mergeCell ref="B7:B8"/>
    <mergeCell ref="D7:E8"/>
    <mergeCell ref="N7:O7"/>
    <mergeCell ref="N8:O8"/>
    <mergeCell ref="N28:O28"/>
    <mergeCell ref="N10:O10"/>
    <mergeCell ref="N11:O11"/>
    <mergeCell ref="N12:O12"/>
    <mergeCell ref="N13:O13"/>
    <mergeCell ref="N14:O14"/>
    <mergeCell ref="N17:O17"/>
    <mergeCell ref="N18:O18"/>
    <mergeCell ref="N19:O19"/>
    <mergeCell ref="N20:O20"/>
    <mergeCell ref="N24:O24"/>
    <mergeCell ref="N25:O25"/>
    <mergeCell ref="N41:O41"/>
    <mergeCell ref="N42:O42"/>
    <mergeCell ref="N29:O29"/>
    <mergeCell ref="N32:O32"/>
    <mergeCell ref="N33:O33"/>
    <mergeCell ref="N34:O34"/>
    <mergeCell ref="N35:O35"/>
    <mergeCell ref="N40:O40"/>
    <mergeCell ref="N36:O36"/>
    <mergeCell ref="N37:O37"/>
    <mergeCell ref="N38:O38"/>
    <mergeCell ref="N39:O39"/>
  </mergeCells>
  <phoneticPr fontId="1"/>
  <pageMargins left="0.70866141732283472" right="0.70866141732283472" top="1.1417322834645669" bottom="0.74803149606299213" header="0.9055118110236221" footer="0.31496062992125984"/>
  <pageSetup paperSize="9" scale="56" firstPageNumber="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N55"/>
  <sheetViews>
    <sheetView view="pageBreakPreview" topLeftCell="A6" zoomScale="55" zoomScaleNormal="55" zoomScaleSheetLayoutView="55" workbookViewId="0">
      <selection activeCell="AH40" sqref="AH40"/>
    </sheetView>
  </sheetViews>
  <sheetFormatPr defaultColWidth="8.625" defaultRowHeight="18.75"/>
  <cols>
    <col min="1" max="1" width="11.625" style="40" customWidth="1"/>
    <col min="2" max="11" width="5.625" style="40" customWidth="1"/>
    <col min="12" max="12" width="10.625" style="40" customWidth="1"/>
    <col min="13" max="22" width="5.625" style="40" customWidth="1"/>
    <col min="23" max="23" width="10.625" style="40" customWidth="1"/>
    <col min="24" max="27" width="5.625" style="40" customWidth="1"/>
    <col min="28" max="28" width="13.625" style="40" customWidth="1"/>
    <col min="29" max="33" width="5.625" style="40" customWidth="1"/>
    <col min="34" max="34" width="6" style="40" customWidth="1"/>
    <col min="35" max="35" width="5.625" style="40" customWidth="1"/>
    <col min="36" max="36" width="11.5" style="40" bestFit="1" customWidth="1"/>
    <col min="37" max="37" width="15.125" style="40" bestFit="1" customWidth="1"/>
    <col min="38" max="16384" width="8.625" style="40"/>
  </cols>
  <sheetData>
    <row r="1" spans="1:35" ht="19.5" thickBo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35.450000000000003" customHeight="1" thickBot="1">
      <c r="A2" s="68"/>
      <c r="B2" s="1413" t="s">
        <v>192</v>
      </c>
      <c r="C2" s="1414"/>
      <c r="D2" s="1414"/>
      <c r="E2" s="1414"/>
      <c r="F2" s="1414"/>
      <c r="G2" s="1414"/>
      <c r="H2" s="1414"/>
      <c r="I2" s="1414"/>
      <c r="J2" s="1415"/>
      <c r="K2" s="191"/>
      <c r="L2" s="513"/>
      <c r="M2" s="1417" t="s">
        <v>827</v>
      </c>
      <c r="N2" s="1417"/>
      <c r="O2" s="1417"/>
      <c r="P2" s="1417"/>
      <c r="Q2" s="1417"/>
      <c r="R2" s="1417"/>
      <c r="S2" s="1417"/>
      <c r="T2" s="1417"/>
      <c r="U2" s="1417"/>
      <c r="V2" s="1417"/>
      <c r="W2" s="514"/>
      <c r="X2" s="68"/>
      <c r="Y2" s="68"/>
      <c r="Z2" s="68"/>
      <c r="AA2" s="68"/>
      <c r="AB2" s="68"/>
      <c r="AC2" s="68"/>
      <c r="AD2" s="68"/>
      <c r="AE2" s="68"/>
      <c r="AF2" s="68"/>
      <c r="AG2" s="192"/>
      <c r="AH2" s="68"/>
      <c r="AI2" s="68"/>
    </row>
    <row r="3" spans="1:3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c r="A4" s="68"/>
      <c r="B4" s="1406" t="s">
        <v>22</v>
      </c>
      <c r="C4" s="1406"/>
      <c r="D4" s="1406"/>
      <c r="E4" s="1406" t="s">
        <v>81</v>
      </c>
      <c r="F4" s="1406"/>
      <c r="G4" s="1406"/>
      <c r="H4" s="1406" t="s">
        <v>82</v>
      </c>
      <c r="I4" s="1406"/>
      <c r="J4" s="1406"/>
      <c r="K4" s="1406" t="s">
        <v>83</v>
      </c>
      <c r="L4" s="1406"/>
      <c r="M4" s="1406"/>
      <c r="N4" s="1406" t="s">
        <v>26</v>
      </c>
      <c r="O4" s="1406"/>
      <c r="P4" s="1406"/>
      <c r="Q4" s="68"/>
      <c r="R4" s="68"/>
      <c r="S4" s="1399" t="s">
        <v>31</v>
      </c>
      <c r="T4" s="1399"/>
      <c r="U4" s="1399"/>
      <c r="V4" s="1400" t="s">
        <v>32</v>
      </c>
      <c r="W4" s="1401"/>
      <c r="X4" s="1401"/>
      <c r="Y4" s="1402"/>
      <c r="Z4" s="1399" t="s">
        <v>33</v>
      </c>
      <c r="AA4" s="1399"/>
      <c r="AB4" s="1399"/>
      <c r="AC4" s="1392" t="s">
        <v>34</v>
      </c>
      <c r="AD4" s="1392"/>
      <c r="AE4" s="1392"/>
      <c r="AF4" s="1403" t="s">
        <v>84</v>
      </c>
      <c r="AG4" s="1404"/>
      <c r="AH4" s="1405"/>
      <c r="AI4" s="68"/>
    </row>
    <row r="5" spans="1:35">
      <c r="A5" s="68"/>
      <c r="B5" s="1406" t="s">
        <v>27</v>
      </c>
      <c r="C5" s="1406"/>
      <c r="D5" s="1406"/>
      <c r="E5" s="1407" t="s">
        <v>85</v>
      </c>
      <c r="F5" s="1407"/>
      <c r="G5" s="1407"/>
      <c r="H5" s="1407" t="s">
        <v>86</v>
      </c>
      <c r="I5" s="1407"/>
      <c r="J5" s="1407"/>
      <c r="K5" s="1406">
        <v>1</v>
      </c>
      <c r="L5" s="1406"/>
      <c r="M5" s="1406"/>
      <c r="N5" s="1406">
        <v>1</v>
      </c>
      <c r="O5" s="1406"/>
      <c r="P5" s="1406"/>
      <c r="Q5" s="68"/>
      <c r="R5" s="68"/>
      <c r="S5" s="1399" t="s">
        <v>35</v>
      </c>
      <c r="T5" s="1399"/>
      <c r="U5" s="1399"/>
      <c r="V5" s="1392" t="s">
        <v>36</v>
      </c>
      <c r="W5" s="1392"/>
      <c r="X5" s="1392"/>
      <c r="Y5" s="1392"/>
      <c r="Z5" s="1412" t="s">
        <v>37</v>
      </c>
      <c r="AA5" s="1412"/>
      <c r="AB5" s="1412"/>
      <c r="AC5" s="1416">
        <v>44540</v>
      </c>
      <c r="AD5" s="1392"/>
      <c r="AE5" s="1392"/>
      <c r="AF5" s="1396" t="s">
        <v>87</v>
      </c>
      <c r="AG5" s="1397"/>
      <c r="AH5" s="1398"/>
      <c r="AI5" s="68"/>
    </row>
    <row r="6" spans="1:3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c r="A7" s="68"/>
      <c r="B7" s="780" t="s">
        <v>526</v>
      </c>
      <c r="C7" s="780"/>
      <c r="D7" s="780"/>
      <c r="E7" s="780"/>
      <c r="F7" s="780"/>
      <c r="G7" s="81"/>
      <c r="H7" s="81"/>
      <c r="I7" s="81"/>
      <c r="J7" s="81"/>
      <c r="K7" s="81"/>
      <c r="L7" s="81"/>
      <c r="M7" s="81"/>
      <c r="N7" s="81"/>
      <c r="O7" s="194"/>
      <c r="P7" s="194"/>
      <c r="Q7" s="195"/>
      <c r="R7" s="68"/>
      <c r="S7" s="817" t="s">
        <v>755</v>
      </c>
      <c r="T7" s="823"/>
      <c r="U7" s="824"/>
      <c r="V7" s="824"/>
      <c r="W7" s="824"/>
      <c r="X7" s="824"/>
      <c r="Y7" s="821" t="s">
        <v>756</v>
      </c>
      <c r="Z7" s="196"/>
      <c r="AA7" s="196"/>
      <c r="AB7" s="196"/>
      <c r="AC7" s="196"/>
      <c r="AD7" s="196"/>
      <c r="AE7" s="196"/>
      <c r="AF7" s="196"/>
      <c r="AG7" s="196"/>
      <c r="AH7" s="197"/>
      <c r="AI7" s="68"/>
    </row>
    <row r="8" spans="1:35">
      <c r="A8" s="68"/>
      <c r="B8" s="780"/>
      <c r="C8" s="780"/>
      <c r="D8" s="780"/>
      <c r="E8" s="780"/>
      <c r="F8" s="780"/>
      <c r="G8" s="81"/>
      <c r="H8" s="81"/>
      <c r="I8" s="81"/>
      <c r="J8" s="81"/>
      <c r="K8" s="81"/>
      <c r="L8" s="81"/>
      <c r="M8" s="81"/>
      <c r="N8" s="81"/>
      <c r="O8" s="194"/>
      <c r="P8" s="194"/>
      <c r="Q8" s="195"/>
      <c r="R8" s="68"/>
      <c r="S8" s="856"/>
      <c r="T8" s="185"/>
      <c r="U8" s="857"/>
      <c r="V8" s="857"/>
      <c r="W8" s="857"/>
      <c r="X8" s="857"/>
      <c r="Y8" s="854"/>
      <c r="Z8" s="68"/>
      <c r="AA8" s="68"/>
      <c r="AB8" s="68"/>
      <c r="AC8" s="68"/>
      <c r="AD8" s="68"/>
      <c r="AE8" s="68"/>
      <c r="AF8" s="68"/>
      <c r="AG8" s="68"/>
      <c r="AH8" s="208"/>
      <c r="AI8" s="68"/>
    </row>
    <row r="9" spans="1:35">
      <c r="A9" s="68"/>
      <c r="B9" s="65" t="s">
        <v>797</v>
      </c>
      <c r="C9" s="63"/>
      <c r="D9" s="63"/>
      <c r="E9" s="63"/>
      <c r="F9" s="63"/>
      <c r="G9" s="65" t="s">
        <v>800</v>
      </c>
      <c r="H9" s="63"/>
      <c r="I9" s="63"/>
      <c r="J9" s="63"/>
      <c r="K9" s="63"/>
      <c r="L9" s="63"/>
      <c r="M9" s="63"/>
      <c r="N9" s="63"/>
      <c r="O9" s="199"/>
      <c r="P9" s="860"/>
      <c r="Q9" s="195"/>
      <c r="R9" s="68"/>
      <c r="S9" s="65" t="s">
        <v>799</v>
      </c>
      <c r="T9" s="63"/>
      <c r="U9" s="209"/>
      <c r="V9" s="209"/>
      <c r="W9" s="209"/>
      <c r="X9" s="209"/>
      <c r="Y9" s="65" t="s">
        <v>800</v>
      </c>
      <c r="Z9" s="63"/>
      <c r="AA9" s="63"/>
      <c r="AB9" s="63"/>
      <c r="AC9" s="63"/>
      <c r="AD9" s="63"/>
      <c r="AE9" s="63"/>
      <c r="AF9" s="63"/>
      <c r="AG9" s="63"/>
      <c r="AH9" s="64"/>
      <c r="AI9" s="68"/>
    </row>
    <row r="10" spans="1:35">
      <c r="A10" s="68"/>
      <c r="B10" s="817" t="s">
        <v>798</v>
      </c>
      <c r="C10" s="196"/>
      <c r="D10" s="196"/>
      <c r="E10" s="196"/>
      <c r="F10" s="196"/>
      <c r="G10" s="65"/>
      <c r="H10" s="63"/>
      <c r="I10" s="63"/>
      <c r="J10" s="63"/>
      <c r="K10" s="63"/>
      <c r="L10" s="63"/>
      <c r="M10" s="63"/>
      <c r="N10" s="63"/>
      <c r="O10" s="203"/>
      <c r="P10" s="204"/>
      <c r="Q10" s="205"/>
      <c r="R10" s="68"/>
      <c r="S10" s="244" t="s">
        <v>45</v>
      </c>
      <c r="T10" s="81"/>
      <c r="U10" s="206"/>
      <c r="V10" s="206"/>
      <c r="W10" s="206"/>
      <c r="X10" s="206"/>
      <c r="Y10" s="200" t="s">
        <v>88</v>
      </c>
      <c r="Z10" s="81"/>
      <c r="AA10" s="81"/>
      <c r="AB10" s="81"/>
      <c r="AC10" s="81"/>
      <c r="AD10" s="81"/>
      <c r="AE10" s="81"/>
      <c r="AF10" s="81"/>
      <c r="AG10" s="81"/>
      <c r="AH10" s="201"/>
      <c r="AI10" s="68"/>
    </row>
    <row r="11" spans="1:35">
      <c r="A11" s="68"/>
      <c r="B11" s="207"/>
      <c r="C11" s="68"/>
      <c r="D11" s="68"/>
      <c r="E11" s="68"/>
      <c r="F11" s="208"/>
      <c r="G11" s="65"/>
      <c r="H11" s="63"/>
      <c r="I11" s="63"/>
      <c r="J11" s="63"/>
      <c r="K11" s="63"/>
      <c r="L11" s="63"/>
      <c r="M11" s="63"/>
      <c r="N11" s="63"/>
      <c r="O11" s="203"/>
      <c r="P11" s="204"/>
      <c r="Q11" s="205"/>
      <c r="R11" s="68"/>
      <c r="S11" s="65" t="s">
        <v>89</v>
      </c>
      <c r="T11" s="63"/>
      <c r="U11" s="209"/>
      <c r="V11" s="209"/>
      <c r="W11" s="209"/>
      <c r="X11" s="209"/>
      <c r="Y11" s="210" t="s">
        <v>90</v>
      </c>
      <c r="Z11" s="63"/>
      <c r="AA11" s="63"/>
      <c r="AB11" s="63"/>
      <c r="AC11" s="63"/>
      <c r="AD11" s="63"/>
      <c r="AE11" s="63"/>
      <c r="AF11" s="63"/>
      <c r="AG11" s="63"/>
      <c r="AH11" s="64"/>
      <c r="AI11" s="68"/>
    </row>
    <row r="12" spans="1:35" ht="18" customHeight="1">
      <c r="A12" s="68"/>
      <c r="B12" s="80"/>
      <c r="C12" s="81"/>
      <c r="D12" s="81"/>
      <c r="E12" s="81"/>
      <c r="F12" s="201"/>
      <c r="G12" s="65"/>
      <c r="H12" s="63"/>
      <c r="I12" s="63"/>
      <c r="J12" s="63"/>
      <c r="K12" s="63"/>
      <c r="L12" s="63"/>
      <c r="M12" s="63"/>
      <c r="N12" s="63"/>
      <c r="O12" s="203"/>
      <c r="P12" s="204"/>
      <c r="Q12" s="205"/>
      <c r="R12" s="68"/>
      <c r="S12" s="245" t="s">
        <v>52</v>
      </c>
      <c r="T12" s="246"/>
      <c r="U12" s="63"/>
      <c r="V12" s="63"/>
      <c r="W12" s="63"/>
      <c r="X12" s="63"/>
      <c r="Y12" s="247" t="s">
        <v>53</v>
      </c>
      <c r="Z12" s="63"/>
      <c r="AA12" s="63"/>
      <c r="AB12" s="63"/>
      <c r="AC12" s="63"/>
      <c r="AD12" s="63"/>
      <c r="AE12" s="63"/>
      <c r="AF12" s="63"/>
      <c r="AG12" s="63"/>
      <c r="AH12" s="64"/>
      <c r="AI12" s="68"/>
    </row>
    <row r="13" spans="1:35">
      <c r="A13" s="68"/>
      <c r="B13" s="65" t="s">
        <v>91</v>
      </c>
      <c r="C13" s="63"/>
      <c r="D13" s="63"/>
      <c r="E13" s="63"/>
      <c r="F13" s="64"/>
      <c r="G13" s="210" t="s">
        <v>972</v>
      </c>
      <c r="H13" s="63"/>
      <c r="I13" s="63"/>
      <c r="J13" s="63"/>
      <c r="K13" s="63"/>
      <c r="L13" s="63"/>
      <c r="M13" s="63"/>
      <c r="N13" s="63"/>
      <c r="O13" s="203"/>
      <c r="P13" s="204"/>
      <c r="Q13" s="205"/>
      <c r="R13" s="191"/>
      <c r="S13" s="248" t="s">
        <v>54</v>
      </c>
      <c r="T13" s="249"/>
      <c r="U13" s="81"/>
      <c r="V13" s="81"/>
      <c r="W13" s="81"/>
      <c r="X13" s="81"/>
      <c r="Y13" s="250" t="s">
        <v>55</v>
      </c>
      <c r="Z13" s="81"/>
      <c r="AA13" s="81"/>
      <c r="AB13" s="81"/>
      <c r="AC13" s="81"/>
      <c r="AD13" s="81"/>
      <c r="AE13" s="81"/>
      <c r="AF13" s="81"/>
      <c r="AG13" s="81"/>
      <c r="AH13" s="201"/>
      <c r="AI13" s="68"/>
    </row>
    <row r="14" spans="1:35">
      <c r="A14" s="68"/>
      <c r="B14" s="65" t="s">
        <v>92</v>
      </c>
      <c r="C14" s="63"/>
      <c r="D14" s="63"/>
      <c r="E14" s="63"/>
      <c r="F14" s="64"/>
      <c r="G14" s="65" t="s">
        <v>93</v>
      </c>
      <c r="H14" s="63"/>
      <c r="I14" s="63"/>
      <c r="J14" s="63"/>
      <c r="K14" s="63"/>
      <c r="L14" s="63"/>
      <c r="M14" s="63"/>
      <c r="N14" s="63"/>
      <c r="O14" s="209"/>
      <c r="P14" s="211"/>
      <c r="Q14" s="205"/>
      <c r="R14" s="68"/>
      <c r="S14" s="65" t="s">
        <v>94</v>
      </c>
      <c r="T14" s="63"/>
      <c r="U14" s="209"/>
      <c r="V14" s="209"/>
      <c r="W14" s="209"/>
      <c r="X14" s="211"/>
      <c r="Y14" s="210" t="s">
        <v>57</v>
      </c>
      <c r="Z14" s="63"/>
      <c r="AA14" s="63"/>
      <c r="AB14" s="63"/>
      <c r="AC14" s="63"/>
      <c r="AD14" s="63"/>
      <c r="AE14" s="63"/>
      <c r="AF14" s="63"/>
      <c r="AG14" s="63"/>
      <c r="AH14" s="64"/>
      <c r="AI14" s="68"/>
    </row>
    <row r="15" spans="1:35">
      <c r="A15" s="68"/>
      <c r="B15" s="65" t="s">
        <v>95</v>
      </c>
      <c r="C15" s="63"/>
      <c r="D15" s="63"/>
      <c r="E15" s="63"/>
      <c r="F15" s="64"/>
      <c r="G15" s="65" t="s">
        <v>96</v>
      </c>
      <c r="H15" s="63"/>
      <c r="I15" s="63"/>
      <c r="J15" s="63"/>
      <c r="K15" s="63"/>
      <c r="L15" s="63"/>
      <c r="M15" s="63"/>
      <c r="N15" s="63"/>
      <c r="O15" s="209"/>
      <c r="P15" s="211"/>
      <c r="Q15" s="212"/>
      <c r="R15" s="68"/>
      <c r="S15" s="68"/>
      <c r="T15" s="68"/>
      <c r="U15" s="68"/>
      <c r="V15" s="68"/>
      <c r="W15" s="68"/>
      <c r="X15" s="68"/>
      <c r="Y15" s="68"/>
      <c r="Z15" s="68"/>
      <c r="AA15" s="68"/>
      <c r="AB15" s="68"/>
      <c r="AC15" s="68"/>
      <c r="AD15" s="68"/>
      <c r="AE15" s="68"/>
      <c r="AF15" s="68"/>
      <c r="AG15" s="68"/>
      <c r="AH15" s="68"/>
      <c r="AI15" s="68"/>
    </row>
    <row r="16" spans="1:35">
      <c r="A16" s="68"/>
      <c r="B16" s="65" t="s">
        <v>97</v>
      </c>
      <c r="C16" s="63"/>
      <c r="D16" s="63"/>
      <c r="E16" s="63"/>
      <c r="F16" s="64"/>
      <c r="G16" s="65" t="s">
        <v>98</v>
      </c>
      <c r="H16" s="63"/>
      <c r="I16" s="63"/>
      <c r="J16" s="63"/>
      <c r="K16" s="63"/>
      <c r="L16" s="63"/>
      <c r="M16" s="63"/>
      <c r="N16" s="63"/>
      <c r="O16" s="209"/>
      <c r="P16" s="211"/>
      <c r="Q16" s="212"/>
      <c r="R16" s="68"/>
      <c r="S16" s="783" t="s">
        <v>99</v>
      </c>
      <c r="T16" s="784"/>
      <c r="U16" s="784"/>
      <c r="V16" s="784"/>
      <c r="W16" s="783" t="s">
        <v>100</v>
      </c>
      <c r="X16" s="63"/>
      <c r="Y16" s="63"/>
      <c r="Z16" s="63"/>
      <c r="AA16" s="213"/>
      <c r="AB16" s="77"/>
      <c r="AC16" s="77"/>
      <c r="AD16" s="63"/>
      <c r="AE16" s="63"/>
      <c r="AF16" s="63"/>
      <c r="AG16" s="63"/>
      <c r="AH16" s="64"/>
      <c r="AI16" s="68"/>
    </row>
    <row r="17" spans="1:40">
      <c r="A17" s="68"/>
      <c r="B17" s="65" t="s">
        <v>101</v>
      </c>
      <c r="C17" s="63"/>
      <c r="D17" s="63"/>
      <c r="E17" s="63"/>
      <c r="F17" s="64"/>
      <c r="G17" s="65" t="s">
        <v>102</v>
      </c>
      <c r="H17" s="63"/>
      <c r="I17" s="63"/>
      <c r="J17" s="63"/>
      <c r="K17" s="63"/>
      <c r="L17" s="63"/>
      <c r="M17" s="63"/>
      <c r="N17" s="63"/>
      <c r="O17" s="209"/>
      <c r="P17" s="211"/>
      <c r="Q17" s="68"/>
      <c r="R17" s="68"/>
      <c r="S17" s="781" t="s">
        <v>103</v>
      </c>
      <c r="T17" s="780"/>
      <c r="U17" s="780"/>
      <c r="V17" s="780"/>
      <c r="W17" s="783" t="s">
        <v>104</v>
      </c>
      <c r="X17" s="63"/>
      <c r="Y17" s="63"/>
      <c r="Z17" s="64"/>
      <c r="AA17" s="781" t="s">
        <v>105</v>
      </c>
      <c r="AB17" s="780"/>
      <c r="AC17" s="780"/>
      <c r="AD17" s="780"/>
      <c r="AE17" s="782">
        <v>10</v>
      </c>
      <c r="AF17" s="784"/>
      <c r="AG17" s="784"/>
      <c r="AH17" s="785"/>
      <c r="AI17" s="68"/>
    </row>
    <row r="18" spans="1:40">
      <c r="A18" s="68"/>
      <c r="B18" s="65" t="s">
        <v>106</v>
      </c>
      <c r="C18" s="63"/>
      <c r="D18" s="63"/>
      <c r="E18" s="63"/>
      <c r="F18" s="64"/>
      <c r="G18" s="65" t="s">
        <v>107</v>
      </c>
      <c r="H18" s="63"/>
      <c r="I18" s="63"/>
      <c r="J18" s="63"/>
      <c r="K18" s="63"/>
      <c r="L18" s="63"/>
      <c r="M18" s="63"/>
      <c r="N18" s="63"/>
      <c r="O18" s="209"/>
      <c r="P18" s="211"/>
      <c r="Q18" s="68"/>
      <c r="R18" s="68"/>
      <c r="S18" s="65" t="s">
        <v>108</v>
      </c>
      <c r="T18" s="63"/>
      <c r="U18" s="63"/>
      <c r="V18" s="63"/>
      <c r="W18" s="65" t="s">
        <v>13</v>
      </c>
      <c r="X18" s="63"/>
      <c r="Y18" s="63"/>
      <c r="Z18" s="64"/>
      <c r="AA18" s="65" t="s">
        <v>109</v>
      </c>
      <c r="AB18" s="63"/>
      <c r="AC18" s="63"/>
      <c r="AD18" s="64"/>
      <c r="AE18" s="213" t="s">
        <v>110</v>
      </c>
      <c r="AF18" s="63"/>
      <c r="AG18" s="63"/>
      <c r="AH18" s="64"/>
      <c r="AI18" s="68"/>
    </row>
    <row r="19" spans="1:40">
      <c r="A19" s="68"/>
      <c r="B19" s="65" t="s">
        <v>111</v>
      </c>
      <c r="C19" s="77"/>
      <c r="D19" s="63"/>
      <c r="E19" s="63"/>
      <c r="F19" s="64"/>
      <c r="G19" s="65" t="s">
        <v>840</v>
      </c>
      <c r="H19" s="63"/>
      <c r="I19" s="63"/>
      <c r="J19" s="63"/>
      <c r="K19" s="63"/>
      <c r="L19" s="63"/>
      <c r="M19" s="63"/>
      <c r="N19" s="63"/>
      <c r="O19" s="63"/>
      <c r="P19" s="64"/>
      <c r="Q19" s="68"/>
      <c r="R19" s="68"/>
      <c r="S19" s="65" t="s">
        <v>113</v>
      </c>
      <c r="T19" s="63"/>
      <c r="U19" s="63"/>
      <c r="V19" s="63"/>
      <c r="W19" s="65" t="s">
        <v>114</v>
      </c>
      <c r="X19" s="63"/>
      <c r="Y19" s="63"/>
      <c r="Z19" s="214"/>
      <c r="AA19" s="202"/>
      <c r="AB19" s="196"/>
      <c r="AC19" s="196"/>
      <c r="AD19" s="196"/>
      <c r="AE19" s="196"/>
      <c r="AF19" s="196"/>
      <c r="AG19" s="196"/>
      <c r="AH19" s="197"/>
      <c r="AI19" s="68"/>
    </row>
    <row r="20" spans="1:40">
      <c r="A20" s="68"/>
      <c r="B20" s="65" t="s">
        <v>115</v>
      </c>
      <c r="C20" s="63"/>
      <c r="D20" s="63"/>
      <c r="E20" s="63"/>
      <c r="F20" s="64"/>
      <c r="G20" s="65" t="s">
        <v>116</v>
      </c>
      <c r="H20" s="63"/>
      <c r="I20" s="63"/>
      <c r="J20" s="63"/>
      <c r="K20" s="63"/>
      <c r="L20" s="63"/>
      <c r="M20" s="63"/>
      <c r="N20" s="63"/>
      <c r="O20" s="63"/>
      <c r="P20" s="64"/>
      <c r="Q20" s="68"/>
      <c r="R20" s="68"/>
      <c r="S20" s="65" t="s">
        <v>841</v>
      </c>
      <c r="T20" s="215"/>
      <c r="U20" s="63"/>
      <c r="V20" s="63"/>
      <c r="W20" s="216" t="s">
        <v>165</v>
      </c>
      <c r="X20" s="63"/>
      <c r="Y20" s="63"/>
      <c r="Z20" s="64"/>
      <c r="AA20" s="65" t="s">
        <v>166</v>
      </c>
      <c r="AB20" s="77"/>
      <c r="AC20" s="77"/>
      <c r="AD20" s="64"/>
      <c r="AE20" s="216" t="s">
        <v>167</v>
      </c>
      <c r="AF20" s="63"/>
      <c r="AG20" s="63"/>
      <c r="AH20" s="64"/>
      <c r="AI20" s="68"/>
    </row>
    <row r="21" spans="1:40">
      <c r="A21" s="68"/>
      <c r="B21" s="65" t="s">
        <v>121</v>
      </c>
      <c r="C21" s="63"/>
      <c r="D21" s="63"/>
      <c r="E21" s="63"/>
      <c r="F21" s="64"/>
      <c r="G21" s="65" t="s">
        <v>122</v>
      </c>
      <c r="H21" s="63"/>
      <c r="I21" s="63"/>
      <c r="J21" s="63"/>
      <c r="K21" s="63"/>
      <c r="L21" s="63"/>
      <c r="M21" s="63"/>
      <c r="N21" s="63"/>
      <c r="O21" s="63"/>
      <c r="P21" s="64"/>
      <c r="Q21" s="68"/>
      <c r="R21" s="68"/>
      <c r="S21" s="65" t="s">
        <v>117</v>
      </c>
      <c r="T21" s="63"/>
      <c r="U21" s="63"/>
      <c r="V21" s="63"/>
      <c r="W21" s="217" t="s">
        <v>118</v>
      </c>
      <c r="X21" s="63"/>
      <c r="Y21" s="63"/>
      <c r="Z21" s="218"/>
      <c r="AA21" s="65" t="s">
        <v>119</v>
      </c>
      <c r="AB21" s="63"/>
      <c r="AC21" s="63"/>
      <c r="AD21" s="64"/>
      <c r="AE21" s="217" t="s">
        <v>120</v>
      </c>
      <c r="AF21" s="63"/>
      <c r="AG21" s="63"/>
      <c r="AH21" s="218"/>
      <c r="AI21" s="68"/>
    </row>
    <row r="22" spans="1:40">
      <c r="A22" s="68"/>
      <c r="B22" s="65" t="s">
        <v>125</v>
      </c>
      <c r="C22" s="63"/>
      <c r="D22" s="63"/>
      <c r="E22" s="63"/>
      <c r="F22" s="64"/>
      <c r="G22" s="65" t="s">
        <v>126</v>
      </c>
      <c r="H22" s="63"/>
      <c r="I22" s="63"/>
      <c r="J22" s="63"/>
      <c r="K22" s="63"/>
      <c r="L22" s="63"/>
      <c r="M22" s="63"/>
      <c r="N22" s="63"/>
      <c r="O22" s="63"/>
      <c r="P22" s="64"/>
      <c r="Q22" s="68"/>
      <c r="R22" s="68"/>
      <c r="S22" s="65" t="s">
        <v>123</v>
      </c>
      <c r="T22" s="219"/>
      <c r="U22" s="63"/>
      <c r="V22" s="64"/>
      <c r="W22" s="216" t="s">
        <v>124</v>
      </c>
      <c r="X22" s="63"/>
      <c r="Y22" s="63"/>
      <c r="Z22" s="64"/>
      <c r="AA22" s="80"/>
      <c r="AB22" s="81"/>
      <c r="AC22" s="81"/>
      <c r="AD22" s="81"/>
      <c r="AE22" s="81"/>
      <c r="AF22" s="81"/>
      <c r="AG22" s="81"/>
      <c r="AH22" s="201"/>
      <c r="AI22" s="68"/>
    </row>
    <row r="23" spans="1:40">
      <c r="A23" s="68"/>
      <c r="B23" s="68"/>
      <c r="C23" s="68"/>
      <c r="D23" s="68"/>
      <c r="E23" s="68"/>
      <c r="F23" s="68"/>
      <c r="G23" s="68"/>
      <c r="H23" s="68"/>
      <c r="I23" s="68"/>
      <c r="J23" s="68"/>
      <c r="K23" s="68"/>
      <c r="L23" s="68"/>
      <c r="M23" s="68"/>
      <c r="N23" s="68"/>
      <c r="O23" s="68"/>
      <c r="P23" s="68"/>
      <c r="Q23" s="68"/>
      <c r="R23" s="68"/>
      <c r="S23" s="191"/>
      <c r="T23" s="191"/>
      <c r="U23" s="191"/>
      <c r="V23" s="191"/>
      <c r="W23" s="191"/>
      <c r="X23" s="68"/>
      <c r="Y23" s="68"/>
      <c r="Z23" s="68"/>
      <c r="AA23" s="68"/>
      <c r="AB23" s="68"/>
      <c r="AC23" s="68"/>
      <c r="AD23" s="68"/>
      <c r="AE23" s="68"/>
      <c r="AF23" s="68"/>
      <c r="AG23" s="68"/>
      <c r="AH23" s="68"/>
      <c r="AI23" s="68"/>
      <c r="AJ23" s="40" t="s">
        <v>1208</v>
      </c>
    </row>
    <row r="24" spans="1:40">
      <c r="A24" s="68"/>
      <c r="B24" s="65" t="s">
        <v>174</v>
      </c>
      <c r="C24" s="63"/>
      <c r="D24" s="63"/>
      <c r="E24" s="63"/>
      <c r="F24" s="63"/>
      <c r="G24" s="220"/>
      <c r="H24" s="63"/>
      <c r="I24" s="221"/>
      <c r="J24" s="221"/>
      <c r="K24" s="66" t="s">
        <v>128</v>
      </c>
      <c r="L24" s="68"/>
      <c r="M24" s="65" t="s">
        <v>193</v>
      </c>
      <c r="N24" s="63"/>
      <c r="O24" s="63"/>
      <c r="P24" s="63"/>
      <c r="Q24" s="63"/>
      <c r="R24" s="65"/>
      <c r="S24" s="76"/>
      <c r="T24" s="77"/>
      <c r="U24" s="77"/>
      <c r="V24" s="78" t="s">
        <v>130</v>
      </c>
      <c r="W24" s="191"/>
      <c r="X24" s="82" t="s">
        <v>176</v>
      </c>
      <c r="Y24" s="63"/>
      <c r="Z24" s="63"/>
      <c r="AA24" s="63"/>
      <c r="AB24" s="64"/>
      <c r="AC24" s="65"/>
      <c r="AD24" s="63"/>
      <c r="AE24" s="63"/>
      <c r="AF24" s="63"/>
      <c r="AG24" s="63"/>
      <c r="AH24" s="66" t="s">
        <v>132</v>
      </c>
      <c r="AI24" s="68"/>
      <c r="AJ24" s="1375"/>
      <c r="AN24" s="67"/>
    </row>
    <row r="25" spans="1:40">
      <c r="A25" s="68"/>
      <c r="B25" s="65" t="s">
        <v>133</v>
      </c>
      <c r="C25" s="63"/>
      <c r="D25" s="63"/>
      <c r="E25" s="63"/>
      <c r="F25" s="63"/>
      <c r="G25" s="56"/>
      <c r="H25" s="63"/>
      <c r="I25" s="221"/>
      <c r="J25" s="221"/>
      <c r="K25" s="66" t="s">
        <v>134</v>
      </c>
      <c r="L25" s="68"/>
      <c r="M25" s="65" t="s">
        <v>194</v>
      </c>
      <c r="N25" s="63"/>
      <c r="O25" s="63"/>
      <c r="P25" s="63"/>
      <c r="Q25" s="63"/>
      <c r="R25" s="65"/>
      <c r="S25" s="52"/>
      <c r="T25" s="77"/>
      <c r="U25" s="77"/>
      <c r="V25" s="66" t="s">
        <v>136</v>
      </c>
      <c r="W25" s="191"/>
      <c r="X25" s="82" t="s">
        <v>195</v>
      </c>
      <c r="Y25" s="63"/>
      <c r="Z25" s="63"/>
      <c r="AA25" s="63"/>
      <c r="AB25" s="64"/>
      <c r="AC25" s="65"/>
      <c r="AD25" s="63"/>
      <c r="AE25" s="63"/>
      <c r="AF25" s="63"/>
      <c r="AG25" s="63"/>
      <c r="AH25" s="66" t="s">
        <v>196</v>
      </c>
      <c r="AI25" s="68"/>
      <c r="AJ25" s="1375">
        <f>AH24*1.1</f>
        <v>2873970</v>
      </c>
      <c r="AK25" s="1377"/>
    </row>
    <row r="26" spans="1:40">
      <c r="A26" s="68"/>
      <c r="B26" s="65" t="s">
        <v>139</v>
      </c>
      <c r="C26" s="63"/>
      <c r="D26" s="63"/>
      <c r="E26" s="63"/>
      <c r="F26" s="63"/>
      <c r="G26" s="220"/>
      <c r="H26" s="63"/>
      <c r="I26" s="221"/>
      <c r="J26" s="221"/>
      <c r="K26" s="66" t="s">
        <v>140</v>
      </c>
      <c r="L26" s="68"/>
      <c r="M26" s="65" t="s">
        <v>197</v>
      </c>
      <c r="N26" s="63"/>
      <c r="O26" s="63"/>
      <c r="P26" s="63"/>
      <c r="Q26" s="63"/>
      <c r="R26" s="65"/>
      <c r="S26" s="76"/>
      <c r="T26" s="77"/>
      <c r="U26" s="77"/>
      <c r="V26" s="78" t="s">
        <v>142</v>
      </c>
      <c r="W26" s="191"/>
      <c r="X26" s="82" t="s">
        <v>198</v>
      </c>
      <c r="Y26" s="63"/>
      <c r="Z26" s="63"/>
      <c r="AA26" s="63"/>
      <c r="AB26" s="64"/>
      <c r="AC26" s="65"/>
      <c r="AD26" s="63"/>
      <c r="AE26" s="63"/>
      <c r="AF26" s="63"/>
      <c r="AG26" s="63"/>
      <c r="AH26" s="66" t="s">
        <v>199</v>
      </c>
      <c r="AI26" s="68"/>
      <c r="AJ26" s="1375"/>
      <c r="AK26" s="1377"/>
      <c r="AN26" s="67"/>
    </row>
    <row r="27" spans="1:40">
      <c r="A27" s="68"/>
      <c r="B27" s="65" t="s">
        <v>145</v>
      </c>
      <c r="C27" s="63"/>
      <c r="D27" s="63"/>
      <c r="E27" s="63"/>
      <c r="F27" s="63"/>
      <c r="G27" s="220"/>
      <c r="H27" s="63"/>
      <c r="I27" s="221"/>
      <c r="J27" s="221"/>
      <c r="K27" s="66" t="s">
        <v>146</v>
      </c>
      <c r="L27" s="68"/>
      <c r="M27" s="65" t="s">
        <v>177</v>
      </c>
      <c r="N27" s="63"/>
      <c r="O27" s="63"/>
      <c r="P27" s="63"/>
      <c r="Q27" s="63"/>
      <c r="R27" s="65"/>
      <c r="S27" s="76"/>
      <c r="T27" s="77"/>
      <c r="U27" s="77"/>
      <c r="V27" s="78" t="s">
        <v>178</v>
      </c>
      <c r="W27" s="191"/>
      <c r="X27" s="82" t="s">
        <v>200</v>
      </c>
      <c r="Y27" s="63"/>
      <c r="Z27" s="63"/>
      <c r="AA27" s="63"/>
      <c r="AB27" s="64"/>
      <c r="AC27" s="65"/>
      <c r="AD27" s="63"/>
      <c r="AE27" s="63"/>
      <c r="AF27" s="63"/>
      <c r="AG27" s="63"/>
      <c r="AH27" s="66" t="s">
        <v>201</v>
      </c>
      <c r="AI27" s="68"/>
      <c r="AJ27" s="1375">
        <f>AJ25+AH26</f>
        <v>2870000</v>
      </c>
      <c r="AK27" s="1375"/>
    </row>
    <row r="28" spans="1:40">
      <c r="A28" s="68"/>
      <c r="B28" s="65" t="s">
        <v>150</v>
      </c>
      <c r="C28" s="63"/>
      <c r="D28" s="63"/>
      <c r="E28" s="63"/>
      <c r="F28" s="63"/>
      <c r="G28" s="220"/>
      <c r="H28" s="63"/>
      <c r="I28" s="221"/>
      <c r="J28" s="221"/>
      <c r="K28" s="66" t="s">
        <v>151</v>
      </c>
      <c r="L28" s="68"/>
      <c r="M28" s="65" t="s">
        <v>152</v>
      </c>
      <c r="N28" s="63"/>
      <c r="O28" s="63"/>
      <c r="P28" s="63"/>
      <c r="Q28" s="63"/>
      <c r="R28" s="65"/>
      <c r="S28" s="76"/>
      <c r="T28" s="77"/>
      <c r="U28" s="77"/>
      <c r="V28" s="78" t="s">
        <v>153</v>
      </c>
      <c r="W28" s="191"/>
      <c r="X28" s="82" t="s">
        <v>148</v>
      </c>
      <c r="Y28" s="63"/>
      <c r="Z28" s="63"/>
      <c r="AA28" s="63"/>
      <c r="AB28" s="64"/>
      <c r="AC28" s="65"/>
      <c r="AD28" s="63"/>
      <c r="AE28" s="63"/>
      <c r="AF28" s="63"/>
      <c r="AG28" s="63"/>
      <c r="AH28" s="66" t="s">
        <v>202</v>
      </c>
      <c r="AI28" s="68"/>
      <c r="AJ28" s="1375"/>
      <c r="AK28" s="1375"/>
    </row>
    <row r="29" spans="1:40">
      <c r="A29" s="68"/>
      <c r="B29" s="65" t="s">
        <v>155</v>
      </c>
      <c r="C29" s="63"/>
      <c r="D29" s="63"/>
      <c r="E29" s="63"/>
      <c r="F29" s="63"/>
      <c r="G29" s="220"/>
      <c r="H29" s="63"/>
      <c r="I29" s="221"/>
      <c r="J29" s="221"/>
      <c r="K29" s="66" t="s">
        <v>156</v>
      </c>
      <c r="L29" s="68"/>
      <c r="M29" s="68"/>
      <c r="N29" s="68"/>
      <c r="O29" s="68"/>
      <c r="P29" s="68"/>
      <c r="Q29" s="68"/>
      <c r="R29" s="68"/>
      <c r="S29" s="191"/>
      <c r="T29" s="191"/>
      <c r="U29" s="191"/>
      <c r="V29" s="191"/>
      <c r="W29" s="191"/>
      <c r="X29" s="68"/>
      <c r="Y29" s="68"/>
      <c r="Z29" s="68"/>
      <c r="AA29" s="68"/>
      <c r="AB29" s="68"/>
      <c r="AC29" s="68"/>
      <c r="AD29" s="68"/>
      <c r="AE29" s="68"/>
      <c r="AF29" s="68"/>
      <c r="AG29" s="68"/>
      <c r="AH29" s="68"/>
      <c r="AI29" s="68"/>
      <c r="AJ29" s="1375"/>
      <c r="AK29" s="1375"/>
    </row>
    <row r="30" spans="1:40">
      <c r="A30" s="68"/>
      <c r="B30" s="68"/>
      <c r="C30" s="68"/>
      <c r="D30" s="68"/>
      <c r="E30" s="68"/>
      <c r="F30" s="68"/>
      <c r="G30" s="68"/>
      <c r="H30" s="68"/>
      <c r="I30" s="68"/>
      <c r="J30" s="68"/>
      <c r="K30" s="68"/>
      <c r="L30" s="68"/>
      <c r="W30" s="191"/>
      <c r="X30" s="82" t="s">
        <v>181</v>
      </c>
      <c r="Y30" s="63"/>
      <c r="Z30" s="63"/>
      <c r="AA30" s="63"/>
      <c r="AB30" s="64"/>
      <c r="AC30" s="65"/>
      <c r="AD30" s="63"/>
      <c r="AE30" s="63"/>
      <c r="AF30" s="63"/>
      <c r="AG30" s="63"/>
      <c r="AH30" s="66" t="s">
        <v>203</v>
      </c>
      <c r="AI30" s="68"/>
      <c r="AJ30" s="1375">
        <f>AJ27*90%</f>
        <v>2583000</v>
      </c>
      <c r="AK30" s="1375"/>
      <c r="AL30" s="68"/>
    </row>
    <row r="31" spans="1:40">
      <c r="A31" s="68"/>
      <c r="B31" s="68"/>
      <c r="C31" s="68"/>
      <c r="D31" s="68"/>
      <c r="E31" s="68"/>
      <c r="F31" s="68"/>
      <c r="G31" s="68"/>
      <c r="H31" s="68"/>
      <c r="I31" s="68"/>
      <c r="J31" s="68"/>
      <c r="K31" s="68"/>
      <c r="L31" s="68"/>
      <c r="W31" s="191"/>
      <c r="X31" s="82" t="s">
        <v>204</v>
      </c>
      <c r="Y31" s="63"/>
      <c r="Z31" s="63"/>
      <c r="AA31" s="63"/>
      <c r="AB31" s="64"/>
      <c r="AC31" s="65"/>
      <c r="AD31" s="63"/>
      <c r="AE31" s="63"/>
      <c r="AF31" s="63"/>
      <c r="AG31" s="63"/>
      <c r="AH31" s="66" t="s">
        <v>205</v>
      </c>
      <c r="AI31" s="68"/>
      <c r="AJ31" s="1375">
        <f>AJ27-AJ30</f>
        <v>287000</v>
      </c>
      <c r="AK31" s="1375"/>
      <c r="AL31" s="68"/>
    </row>
    <row r="32" spans="1:40">
      <c r="A32" s="68"/>
      <c r="B32" s="68"/>
      <c r="C32" s="68"/>
      <c r="D32" s="68"/>
      <c r="E32" s="68"/>
      <c r="F32" s="68"/>
      <c r="G32" s="68"/>
      <c r="H32" s="68"/>
      <c r="I32" s="68"/>
      <c r="J32" s="68"/>
      <c r="K32" s="68"/>
      <c r="L32" s="68"/>
      <c r="W32" s="191"/>
      <c r="X32" s="65" t="s">
        <v>184</v>
      </c>
      <c r="Y32" s="222"/>
      <c r="Z32" s="222"/>
      <c r="AA32" s="222"/>
      <c r="AB32" s="222"/>
      <c r="AC32" s="68"/>
      <c r="AD32" s="68"/>
      <c r="AE32" s="68"/>
      <c r="AF32" s="68"/>
      <c r="AG32" s="68"/>
      <c r="AH32" s="66" t="s">
        <v>206</v>
      </c>
      <c r="AI32" s="68"/>
      <c r="AJ32" s="1375"/>
      <c r="AK32" s="1375"/>
      <c r="AL32" s="68"/>
    </row>
    <row r="33" spans="1:38">
      <c r="A33" s="68"/>
      <c r="B33" s="68"/>
      <c r="C33" s="68"/>
      <c r="D33" s="68"/>
      <c r="E33" s="68"/>
      <c r="F33" s="68"/>
      <c r="G33" s="68"/>
      <c r="H33" s="68"/>
      <c r="I33" s="68"/>
      <c r="J33" s="68"/>
      <c r="K33" s="68"/>
      <c r="L33" s="68"/>
      <c r="W33" s="191"/>
      <c r="X33" s="82" t="s">
        <v>185</v>
      </c>
      <c r="Y33" s="63"/>
      <c r="Z33" s="63"/>
      <c r="AA33" s="63"/>
      <c r="AB33" s="64"/>
      <c r="AC33" s="65"/>
      <c r="AD33" s="63"/>
      <c r="AE33" s="63"/>
      <c r="AF33" s="63"/>
      <c r="AG33" s="63"/>
      <c r="AH33" s="66" t="s">
        <v>207</v>
      </c>
      <c r="AI33" s="68"/>
      <c r="AJ33" s="1375">
        <f>AJ30+AH32</f>
        <v>2500000</v>
      </c>
      <c r="AK33" s="1375"/>
      <c r="AL33" s="68"/>
    </row>
    <row r="34" spans="1:38">
      <c r="A34" s="68"/>
      <c r="B34" s="68"/>
      <c r="C34" s="68"/>
      <c r="D34" s="68"/>
      <c r="E34" s="68"/>
      <c r="F34" s="68"/>
      <c r="G34" s="68"/>
      <c r="H34" s="68"/>
      <c r="I34" s="68"/>
      <c r="J34" s="68"/>
      <c r="K34" s="68"/>
      <c r="L34" s="68"/>
      <c r="W34" s="191"/>
      <c r="X34" s="783" t="s">
        <v>743</v>
      </c>
      <c r="Y34" s="784"/>
      <c r="Z34" s="784"/>
      <c r="AA34" s="784"/>
      <c r="AB34" s="785"/>
      <c r="AC34" s="783"/>
      <c r="AD34" s="784"/>
      <c r="AE34" s="784"/>
      <c r="AF34" s="784"/>
      <c r="AG34" s="784"/>
      <c r="AH34" s="786" t="s">
        <v>208</v>
      </c>
      <c r="AI34" s="68"/>
      <c r="AJ34" s="1375">
        <f>AJ33-V27</f>
        <v>80000</v>
      </c>
      <c r="AK34" s="1378" t="s">
        <v>1209</v>
      </c>
      <c r="AL34" s="68"/>
    </row>
    <row r="35" spans="1:38">
      <c r="A35" s="68"/>
      <c r="B35" s="68"/>
      <c r="C35" s="68"/>
      <c r="D35" s="68"/>
      <c r="E35" s="68"/>
      <c r="F35" s="68"/>
      <c r="G35" s="68"/>
      <c r="H35" s="68"/>
      <c r="I35" s="68"/>
      <c r="J35" s="68"/>
      <c r="K35" s="68"/>
      <c r="L35" s="68"/>
      <c r="W35" s="191"/>
      <c r="X35" s="65" t="s">
        <v>182</v>
      </c>
      <c r="Y35" s="63"/>
      <c r="Z35" s="63"/>
      <c r="AA35" s="63"/>
      <c r="AB35" s="64"/>
      <c r="AC35" s="65"/>
      <c r="AD35" s="63"/>
      <c r="AE35" s="63"/>
      <c r="AF35" s="63"/>
      <c r="AG35" s="63"/>
      <c r="AH35" s="66" t="s">
        <v>1213</v>
      </c>
      <c r="AI35" s="68"/>
      <c r="AJ35" s="1376">
        <f>V28+AJ38</f>
        <v>227272</v>
      </c>
      <c r="AK35" s="1379" t="s">
        <v>1210</v>
      </c>
    </row>
    <row r="36" spans="1:38">
      <c r="A36" s="68"/>
      <c r="B36" s="68"/>
      <c r="C36" s="68"/>
      <c r="D36" s="68"/>
      <c r="E36" s="68"/>
      <c r="F36" s="68"/>
      <c r="G36" s="68"/>
      <c r="H36" s="68"/>
      <c r="I36" s="222"/>
      <c r="J36" s="68"/>
      <c r="K36" s="68"/>
      <c r="L36" s="68"/>
      <c r="W36" s="173"/>
      <c r="X36" s="65" t="s">
        <v>159</v>
      </c>
      <c r="Y36" s="63"/>
      <c r="Z36" s="63"/>
      <c r="AA36" s="63"/>
      <c r="AB36" s="64"/>
      <c r="AC36" s="65"/>
      <c r="AD36" s="63"/>
      <c r="AE36" s="63"/>
      <c r="AF36" s="63"/>
      <c r="AG36" s="63"/>
      <c r="AH36" s="66" t="s">
        <v>1214</v>
      </c>
      <c r="AI36" s="68"/>
      <c r="AJ36" s="1376">
        <f>TRUNC(AJ34*AE17/(100+AE17),0)</f>
        <v>7272</v>
      </c>
      <c r="AK36" s="1379" t="s">
        <v>1211</v>
      </c>
    </row>
    <row r="37" spans="1:38">
      <c r="A37" s="68"/>
      <c r="B37" s="68"/>
      <c r="C37" s="68"/>
      <c r="D37" s="68"/>
      <c r="E37" s="68"/>
      <c r="F37" s="68"/>
      <c r="G37" s="68"/>
      <c r="H37" s="68"/>
      <c r="I37" s="73"/>
      <c r="J37" s="68"/>
      <c r="K37" s="68"/>
      <c r="L37" s="68"/>
      <c r="P37" s="72"/>
      <c r="Q37" s="72"/>
      <c r="R37" s="72"/>
      <c r="S37" s="72"/>
      <c r="T37" s="72"/>
      <c r="U37" s="72"/>
      <c r="V37" s="72"/>
      <c r="W37" s="173"/>
      <c r="X37" s="65" t="s">
        <v>161</v>
      </c>
      <c r="Y37" s="63"/>
      <c r="Z37" s="63"/>
      <c r="AA37" s="63"/>
      <c r="AB37" s="64"/>
      <c r="AC37" s="65"/>
      <c r="AD37" s="63"/>
      <c r="AE37" s="63"/>
      <c r="AF37" s="63"/>
      <c r="AG37" s="63"/>
      <c r="AH37" s="66" t="s">
        <v>210</v>
      </c>
      <c r="AI37" s="68"/>
      <c r="AJ37" s="1375">
        <v>0</v>
      </c>
      <c r="AK37" s="1379"/>
    </row>
    <row r="38" spans="1:38">
      <c r="A38" s="68"/>
      <c r="B38" s="68"/>
      <c r="C38" s="68"/>
      <c r="D38" s="68"/>
      <c r="E38" s="68"/>
      <c r="F38" s="68"/>
      <c r="G38" s="68"/>
      <c r="H38" s="68"/>
      <c r="I38" s="222"/>
      <c r="J38" s="68"/>
      <c r="K38" s="68"/>
      <c r="L38" s="68"/>
      <c r="M38" s="72"/>
      <c r="N38" s="72"/>
      <c r="O38" s="72"/>
      <c r="P38" s="72"/>
      <c r="Q38" s="72"/>
      <c r="R38" s="72"/>
      <c r="S38" s="72"/>
      <c r="T38" s="72"/>
      <c r="U38" s="72"/>
      <c r="V38" s="72"/>
      <c r="W38" s="173"/>
      <c r="X38" s="783" t="s">
        <v>162</v>
      </c>
      <c r="Y38" s="784"/>
      <c r="Z38" s="784"/>
      <c r="AA38" s="784"/>
      <c r="AB38" s="785"/>
      <c r="AC38" s="783"/>
      <c r="AD38" s="784"/>
      <c r="AE38" s="784"/>
      <c r="AF38" s="784"/>
      <c r="AG38" s="784"/>
      <c r="AH38" s="786" t="s">
        <v>1214</v>
      </c>
      <c r="AI38" s="68"/>
      <c r="AJ38" s="1376">
        <f>AJ36+AJ37</f>
        <v>7272</v>
      </c>
      <c r="AK38" s="1379" t="s">
        <v>1211</v>
      </c>
      <c r="AL38" s="68"/>
    </row>
    <row r="39" spans="1:38">
      <c r="I39" s="72"/>
      <c r="J39" s="72"/>
      <c r="K39" s="72"/>
      <c r="M39" s="72"/>
      <c r="N39" s="72"/>
      <c r="O39" s="72"/>
      <c r="P39" s="72"/>
      <c r="Q39" s="72"/>
      <c r="R39" s="72"/>
      <c r="S39" s="72"/>
      <c r="T39" s="72"/>
      <c r="U39" s="72"/>
      <c r="V39" s="72"/>
      <c r="W39" s="68"/>
      <c r="X39" s="783" t="s">
        <v>190</v>
      </c>
      <c r="Y39" s="784"/>
      <c r="Z39" s="784"/>
      <c r="AA39" s="784"/>
      <c r="AB39" s="785"/>
      <c r="AC39" s="783"/>
      <c r="AD39" s="784"/>
      <c r="AE39" s="784"/>
      <c r="AF39" s="784"/>
      <c r="AG39" s="784"/>
      <c r="AH39" s="786" t="s">
        <v>1215</v>
      </c>
      <c r="AJ39" s="1376">
        <f>AJ34-AJ38</f>
        <v>72728</v>
      </c>
      <c r="AK39" s="1379" t="s">
        <v>1212</v>
      </c>
      <c r="AL39" s="68"/>
    </row>
    <row r="40" spans="1:38">
      <c r="I40" s="72"/>
      <c r="J40" s="72"/>
      <c r="K40" s="72"/>
      <c r="L40" s="72"/>
      <c r="M40" s="72"/>
      <c r="N40" s="72"/>
      <c r="O40" s="72"/>
      <c r="P40" s="72"/>
      <c r="Q40" s="72"/>
      <c r="R40" s="72"/>
      <c r="S40" s="72"/>
      <c r="T40" s="72"/>
      <c r="U40" s="72"/>
      <c r="V40" s="72"/>
      <c r="W40" s="72"/>
      <c r="AK40" s="1376"/>
    </row>
    <row r="41" spans="1:38">
      <c r="I41" s="72"/>
      <c r="J41" s="72"/>
      <c r="K41" s="72"/>
      <c r="L41" s="72"/>
      <c r="M41" s="72"/>
      <c r="N41" s="72"/>
      <c r="O41" s="72"/>
      <c r="P41" s="72"/>
      <c r="Q41" s="72"/>
      <c r="R41" s="72"/>
      <c r="S41" s="72"/>
      <c r="T41" s="72"/>
      <c r="U41" s="72"/>
      <c r="V41" s="72"/>
      <c r="AK41" s="1376"/>
    </row>
    <row r="42" spans="1:38">
      <c r="J42" s="72"/>
      <c r="K42" s="72"/>
      <c r="L42" s="72"/>
      <c r="M42" s="72"/>
      <c r="N42" s="72"/>
      <c r="O42" s="72"/>
      <c r="P42" s="72"/>
      <c r="Q42" s="72"/>
      <c r="R42" s="72"/>
      <c r="S42" s="72"/>
      <c r="T42" s="72"/>
      <c r="U42" s="72"/>
      <c r="V42" s="72"/>
      <c r="W42" s="72"/>
    </row>
    <row r="43" spans="1:38">
      <c r="J43" s="72"/>
      <c r="K43" s="72"/>
      <c r="L43" s="72"/>
      <c r="M43" s="72"/>
      <c r="N43" s="72"/>
      <c r="O43" s="72"/>
      <c r="P43" s="72"/>
      <c r="Q43" s="72"/>
      <c r="R43" s="72"/>
      <c r="S43" s="72"/>
      <c r="T43" s="72"/>
      <c r="U43" s="72"/>
      <c r="V43" s="72"/>
      <c r="W43" s="72"/>
    </row>
    <row r="44" spans="1:38">
      <c r="J44" s="72"/>
      <c r="K44" s="72"/>
      <c r="L44" s="72"/>
      <c r="M44" s="72"/>
      <c r="N44" s="72"/>
      <c r="O44" s="72"/>
      <c r="P44" s="72"/>
      <c r="Q44" s="72"/>
      <c r="R44" s="72"/>
      <c r="S44" s="72"/>
      <c r="T44" s="72"/>
      <c r="U44" s="72"/>
      <c r="V44" s="72"/>
    </row>
    <row r="45" spans="1:38">
      <c r="J45" s="72"/>
      <c r="K45" s="72"/>
      <c r="L45" s="72"/>
      <c r="M45" s="72"/>
      <c r="N45" s="72"/>
      <c r="O45" s="72"/>
      <c r="P45" s="72"/>
      <c r="Q45" s="72"/>
      <c r="R45" s="72"/>
      <c r="S45" s="72"/>
      <c r="T45" s="72"/>
      <c r="U45" s="72"/>
      <c r="V45" s="72"/>
    </row>
    <row r="46" spans="1:38">
      <c r="J46" s="72"/>
      <c r="K46" s="72"/>
      <c r="L46" s="72"/>
      <c r="M46" s="72"/>
      <c r="N46" s="72"/>
      <c r="O46" s="72"/>
      <c r="P46" s="72"/>
      <c r="Q46" s="72"/>
      <c r="R46" s="72"/>
      <c r="S46" s="72"/>
      <c r="T46" s="72"/>
      <c r="U46" s="72"/>
      <c r="V46" s="72"/>
    </row>
    <row r="47" spans="1:38">
      <c r="J47" s="72"/>
      <c r="K47" s="72"/>
      <c r="L47" s="72"/>
      <c r="M47" s="72"/>
      <c r="N47" s="72"/>
      <c r="O47" s="72"/>
      <c r="P47" s="72"/>
      <c r="Q47" s="72"/>
      <c r="R47" s="72"/>
      <c r="S47" s="72"/>
      <c r="T47" s="72"/>
      <c r="U47" s="72"/>
      <c r="V47" s="72"/>
    </row>
    <row r="48" spans="1:38">
      <c r="J48" s="72"/>
      <c r="K48" s="72"/>
      <c r="L48" s="72"/>
      <c r="M48" s="72"/>
      <c r="N48" s="72"/>
      <c r="O48" s="72"/>
      <c r="P48" s="72"/>
      <c r="Q48" s="72"/>
      <c r="R48" s="72"/>
      <c r="S48" s="72"/>
      <c r="T48" s="72"/>
      <c r="U48" s="72"/>
      <c r="V48" s="72"/>
    </row>
    <row r="49" spans="10:22">
      <c r="J49" s="72"/>
      <c r="K49" s="72"/>
      <c r="L49" s="72"/>
      <c r="M49" s="72"/>
      <c r="N49" s="72"/>
      <c r="O49" s="72"/>
      <c r="P49" s="72"/>
      <c r="Q49" s="72"/>
      <c r="R49" s="72"/>
      <c r="S49" s="72"/>
      <c r="T49" s="72"/>
      <c r="U49" s="72"/>
      <c r="V49" s="72"/>
    </row>
    <row r="50" spans="10:22">
      <c r="J50" s="72"/>
      <c r="K50" s="72"/>
      <c r="L50" s="72"/>
      <c r="M50" s="72"/>
      <c r="N50" s="72"/>
      <c r="O50" s="72"/>
      <c r="P50" s="72"/>
      <c r="Q50" s="72"/>
    </row>
    <row r="51" spans="10:22">
      <c r="J51" s="72"/>
      <c r="K51" s="72"/>
      <c r="L51" s="72"/>
      <c r="M51" s="72"/>
      <c r="N51" s="72"/>
      <c r="O51" s="72"/>
      <c r="P51" s="72"/>
      <c r="Q51" s="72"/>
    </row>
    <row r="52" spans="10:22">
      <c r="J52" s="72"/>
      <c r="K52" s="72"/>
      <c r="L52" s="72"/>
      <c r="M52" s="72"/>
      <c r="N52" s="72"/>
      <c r="O52" s="72"/>
      <c r="P52" s="72"/>
      <c r="Q52" s="72"/>
    </row>
    <row r="53" spans="10:22">
      <c r="J53" s="72"/>
      <c r="K53" s="72"/>
      <c r="L53" s="72"/>
      <c r="M53" s="72"/>
      <c r="N53" s="72"/>
      <c r="O53" s="72"/>
      <c r="P53" s="72"/>
      <c r="Q53" s="72"/>
    </row>
    <row r="54" spans="10:22">
      <c r="J54" s="72"/>
      <c r="K54" s="72"/>
      <c r="L54" s="72"/>
    </row>
    <row r="55" spans="10:22">
      <c r="L55" s="72"/>
    </row>
  </sheetData>
  <mergeCells count="22">
    <mergeCell ref="S5:U5"/>
    <mergeCell ref="V5:Y5"/>
    <mergeCell ref="B2:J2"/>
    <mergeCell ref="M2:V2"/>
    <mergeCell ref="B4:D4"/>
    <mergeCell ref="E4:G4"/>
    <mergeCell ref="H4:J4"/>
    <mergeCell ref="K4:M4"/>
    <mergeCell ref="N4:P4"/>
    <mergeCell ref="S4:U4"/>
    <mergeCell ref="V4:Y4"/>
    <mergeCell ref="B5:D5"/>
    <mergeCell ref="E5:G5"/>
    <mergeCell ref="H5:J5"/>
    <mergeCell ref="K5:M5"/>
    <mergeCell ref="N5:P5"/>
    <mergeCell ref="Z5:AB5"/>
    <mergeCell ref="AC5:AE5"/>
    <mergeCell ref="AF5:AH5"/>
    <mergeCell ref="Z4:AB4"/>
    <mergeCell ref="AC4:AE4"/>
    <mergeCell ref="AF4:AH4"/>
  </mergeCells>
  <phoneticPr fontId="1"/>
  <conditionalFormatting sqref="M28">
    <cfRule type="duplicateValues" dxfId="7" priority="1"/>
  </conditionalFormatting>
  <pageMargins left="0.70866141732283472" right="0.70866141732283472" top="1.1417322834645669" bottom="0.74803149606299213" header="0.51181102362204722" footer="0.31496062992125984"/>
  <pageSetup paperSize="9" scale="53" orientation="landscape" r:id="rId1"/>
  <headerFooter>
    <oddHeader>&amp;R2022年度　情報化評議会(CI-NET)　標準委員会　第3回　資料5
2022年12月02日</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7">
    <tabColor theme="0" tint="-0.249977111117893"/>
    <pageSetUpPr fitToPage="1"/>
  </sheetPr>
  <dimension ref="A1:R46"/>
  <sheetViews>
    <sheetView view="pageBreakPreview" topLeftCell="C6" zoomScale="85" zoomScaleNormal="85" zoomScaleSheetLayoutView="85" workbookViewId="0">
      <selection activeCell="N6" sqref="N6"/>
    </sheetView>
  </sheetViews>
  <sheetFormatPr defaultColWidth="9" defaultRowHeight="23.25" customHeight="1"/>
  <cols>
    <col min="1" max="1" width="7.625" style="251" hidden="1" customWidth="1"/>
    <col min="2" max="2" width="6.875" style="251" customWidth="1"/>
    <col min="3" max="3" width="9.875" style="251" bestFit="1" customWidth="1"/>
    <col min="4" max="4" width="50.625" style="252" customWidth="1"/>
    <col min="5" max="5" width="18.25" style="253" customWidth="1"/>
    <col min="6" max="6" width="12.25" style="251" customWidth="1"/>
    <col min="7" max="8" width="23.25" style="251" customWidth="1"/>
    <col min="9" max="9" width="23.25" style="254" customWidth="1"/>
    <col min="10" max="10" width="17.375" style="251" customWidth="1"/>
    <col min="11" max="11" width="4.25" style="252" customWidth="1"/>
    <col min="12" max="15" width="9" style="251"/>
    <col min="16" max="16" width="26.375" style="251" customWidth="1"/>
    <col min="17" max="18" width="15.375" style="251" customWidth="1"/>
    <col min="19" max="16384" width="9" style="251"/>
  </cols>
  <sheetData>
    <row r="1" spans="1:17" ht="18.75" hidden="1">
      <c r="A1" s="251" t="s">
        <v>212</v>
      </c>
      <c r="D1" s="252" t="s">
        <v>213</v>
      </c>
      <c r="E1" s="253" t="s">
        <v>214</v>
      </c>
      <c r="F1" s="251" t="s">
        <v>215</v>
      </c>
      <c r="I1" s="254" t="s">
        <v>216</v>
      </c>
      <c r="K1" s="252" t="s">
        <v>217</v>
      </c>
    </row>
    <row r="2" spans="1:17" ht="18.75" hidden="1">
      <c r="A2" s="251">
        <v>0</v>
      </c>
      <c r="D2" s="252" t="s">
        <v>218</v>
      </c>
      <c r="E2" s="253" t="s">
        <v>219</v>
      </c>
      <c r="F2" s="251" t="s">
        <v>220</v>
      </c>
      <c r="I2" s="254" t="s">
        <v>221</v>
      </c>
      <c r="K2" s="252" t="s">
        <v>222</v>
      </c>
    </row>
    <row r="3" spans="1:17" s="255" customFormat="1" ht="18.75" customHeight="1" thickBot="1">
      <c r="D3" s="256"/>
      <c r="E3" s="257"/>
      <c r="I3" s="258"/>
      <c r="K3" s="256"/>
    </row>
    <row r="4" spans="1:17" ht="23.25" customHeight="1" thickBot="1">
      <c r="C4" s="1418" t="s">
        <v>522</v>
      </c>
      <c r="D4" s="1420"/>
      <c r="E4" s="1420"/>
      <c r="F4" s="1421"/>
    </row>
    <row r="5" spans="1:17" ht="18.75">
      <c r="B5" s="259"/>
      <c r="D5" s="260"/>
      <c r="E5" s="261"/>
      <c r="F5" s="259"/>
      <c r="G5" s="259"/>
      <c r="H5" s="259"/>
      <c r="J5" s="262"/>
    </row>
    <row r="6" spans="1:17" ht="18.75">
      <c r="B6" s="259"/>
      <c r="C6" s="263" t="s">
        <v>527</v>
      </c>
      <c r="D6" s="264"/>
      <c r="E6" s="265" t="s">
        <v>224</v>
      </c>
      <c r="F6" s="266"/>
      <c r="G6" s="267" t="s">
        <v>225</v>
      </c>
      <c r="H6" s="268" t="s">
        <v>27</v>
      </c>
      <c r="I6" s="269" t="s">
        <v>23</v>
      </c>
      <c r="J6" s="270"/>
    </row>
    <row r="7" spans="1:17" ht="18.75">
      <c r="B7" s="259"/>
      <c r="C7" s="825" t="s">
        <v>756</v>
      </c>
      <c r="D7" s="264"/>
      <c r="E7" s="265" t="s">
        <v>840</v>
      </c>
      <c r="F7" s="266"/>
      <c r="G7" s="267" t="s">
        <v>227</v>
      </c>
      <c r="H7" s="268">
        <v>2016000011</v>
      </c>
      <c r="I7" s="269" t="s">
        <v>228</v>
      </c>
      <c r="J7" s="270" t="s">
        <v>229</v>
      </c>
    </row>
    <row r="8" spans="1:17" ht="18.75">
      <c r="D8" s="260"/>
      <c r="E8" s="271"/>
      <c r="J8" s="262"/>
    </row>
    <row r="9" spans="1:17" ht="36.75" customHeight="1">
      <c r="C9" s="260"/>
      <c r="D9" s="260"/>
      <c r="E9" s="1422" t="s">
        <v>828</v>
      </c>
      <c r="F9" s="1422"/>
      <c r="G9" s="1422"/>
      <c r="H9" s="273" t="s">
        <v>232</v>
      </c>
      <c r="I9" s="274">
        <v>42581</v>
      </c>
      <c r="J9" s="275" t="s">
        <v>520</v>
      </c>
      <c r="K9" s="251"/>
    </row>
    <row r="10" spans="1:17" ht="21" customHeight="1">
      <c r="C10" s="276"/>
      <c r="D10" s="260"/>
      <c r="E10" s="277"/>
      <c r="F10" s="277"/>
      <c r="G10" s="277"/>
      <c r="H10" s="278"/>
      <c r="I10" s="276"/>
      <c r="J10" s="279"/>
      <c r="K10" s="251"/>
    </row>
    <row r="11" spans="1:17" s="252" customFormat="1" ht="31.5" customHeight="1">
      <c r="C11" s="573" t="s">
        <v>233</v>
      </c>
      <c r="D11" s="280" t="s">
        <v>234</v>
      </c>
      <c r="E11" s="281" t="s">
        <v>235</v>
      </c>
      <c r="F11" s="282"/>
      <c r="G11" s="1691" t="s">
        <v>236</v>
      </c>
      <c r="H11" s="1692"/>
      <c r="I11" s="1693"/>
      <c r="J11" s="272" t="s">
        <v>237</v>
      </c>
    </row>
    <row r="12" spans="1:17" ht="18.75">
      <c r="C12" s="574"/>
      <c r="D12" s="283" t="s">
        <v>239</v>
      </c>
      <c r="E12" s="284"/>
      <c r="F12" s="272"/>
      <c r="G12" s="272" t="s">
        <v>240</v>
      </c>
      <c r="H12" s="272" t="s">
        <v>241</v>
      </c>
      <c r="I12" s="272" t="s">
        <v>242</v>
      </c>
      <c r="J12" s="574" t="s">
        <v>243</v>
      </c>
      <c r="K12" s="251"/>
    </row>
    <row r="13" spans="1:17" ht="18.75">
      <c r="A13" s="251">
        <f>ROW()/2-3</f>
        <v>3.5</v>
      </c>
      <c r="C13" s="571">
        <v>1</v>
      </c>
      <c r="D13" s="787" t="s">
        <v>879</v>
      </c>
      <c r="E13" s="286" t="s">
        <v>244</v>
      </c>
      <c r="F13" s="287" t="s">
        <v>245</v>
      </c>
      <c r="G13" s="286">
        <v>525</v>
      </c>
      <c r="H13" s="288">
        <v>80</v>
      </c>
      <c r="I13" s="288">
        <v>100</v>
      </c>
      <c r="J13" s="289"/>
      <c r="K13" s="290"/>
      <c r="P13" s="290"/>
      <c r="Q13" s="290"/>
    </row>
    <row r="14" spans="1:17" ht="18.75">
      <c r="C14" s="291" t="s">
        <v>2</v>
      </c>
      <c r="D14" s="292" t="s">
        <v>876</v>
      </c>
      <c r="E14" s="293" t="s">
        <v>247</v>
      </c>
      <c r="F14" s="294" t="s">
        <v>248</v>
      </c>
      <c r="G14" s="295"/>
      <c r="H14" s="295" t="s">
        <v>249</v>
      </c>
      <c r="I14" s="295" t="s">
        <v>249</v>
      </c>
      <c r="J14" s="296"/>
      <c r="K14" s="290"/>
      <c r="P14" s="290"/>
      <c r="Q14" s="290"/>
    </row>
    <row r="15" spans="1:17" ht="18.75">
      <c r="A15" s="251">
        <f>A13</f>
        <v>3.5</v>
      </c>
      <c r="C15" s="297"/>
      <c r="D15" s="298" t="s">
        <v>878</v>
      </c>
      <c r="E15" s="299"/>
      <c r="F15" s="300" t="s">
        <v>251</v>
      </c>
      <c r="G15" s="301" t="s">
        <v>252</v>
      </c>
      <c r="H15" s="302" t="s">
        <v>253</v>
      </c>
      <c r="I15" s="302" t="s">
        <v>254</v>
      </c>
      <c r="J15" s="303"/>
      <c r="K15" s="290"/>
      <c r="P15" s="304"/>
      <c r="Q15" s="304"/>
    </row>
    <row r="16" spans="1:17" ht="18.75">
      <c r="A16" s="251">
        <f>ROW()/2-3</f>
        <v>5</v>
      </c>
      <c r="C16" s="571">
        <v>2</v>
      </c>
      <c r="D16" s="611" t="s">
        <v>880</v>
      </c>
      <c r="E16" s="286" t="s">
        <v>255</v>
      </c>
      <c r="F16" s="287" t="s">
        <v>245</v>
      </c>
      <c r="G16" s="286">
        <v>197</v>
      </c>
      <c r="H16" s="288">
        <v>150</v>
      </c>
      <c r="I16" s="288">
        <v>197</v>
      </c>
      <c r="J16" s="289"/>
      <c r="K16" s="290"/>
      <c r="P16" s="304"/>
      <c r="Q16" s="304"/>
    </row>
    <row r="17" spans="1:18" ht="18.75">
      <c r="A17" s="251">
        <f>A16</f>
        <v>5</v>
      </c>
      <c r="C17" s="291" t="s">
        <v>2</v>
      </c>
      <c r="D17" s="292" t="s">
        <v>517</v>
      </c>
      <c r="E17" s="293" t="s">
        <v>247</v>
      </c>
      <c r="F17" s="294" t="s">
        <v>248</v>
      </c>
      <c r="G17" s="295"/>
      <c r="H17" s="295" t="s">
        <v>256</v>
      </c>
      <c r="I17" s="295" t="s">
        <v>256</v>
      </c>
      <c r="J17" s="296"/>
      <c r="K17" s="290"/>
      <c r="P17" s="304"/>
      <c r="Q17" s="304"/>
    </row>
    <row r="18" spans="1:18" ht="18.75">
      <c r="A18" s="251">
        <f>ROW()/2-3</f>
        <v>6</v>
      </c>
      <c r="C18" s="297"/>
      <c r="D18" s="298"/>
      <c r="E18" s="299"/>
      <c r="F18" s="300" t="s">
        <v>251</v>
      </c>
      <c r="G18" s="301" t="s">
        <v>257</v>
      </c>
      <c r="H18" s="302" t="s">
        <v>258</v>
      </c>
      <c r="I18" s="302" t="s">
        <v>259</v>
      </c>
      <c r="J18" s="303"/>
      <c r="K18" s="290"/>
      <c r="P18" s="304"/>
      <c r="Q18" s="304"/>
    </row>
    <row r="19" spans="1:18" ht="18.75">
      <c r="A19" s="251">
        <f>A18</f>
        <v>6</v>
      </c>
      <c r="C19" s="571">
        <v>3</v>
      </c>
      <c r="D19" s="611" t="s">
        <v>880</v>
      </c>
      <c r="E19" s="286" t="s">
        <v>260</v>
      </c>
      <c r="F19" s="287" t="s">
        <v>245</v>
      </c>
      <c r="G19" s="286">
        <v>286</v>
      </c>
      <c r="H19" s="288">
        <v>50</v>
      </c>
      <c r="I19" s="288">
        <v>100</v>
      </c>
      <c r="J19" s="289"/>
      <c r="K19" s="290"/>
      <c r="P19" s="304"/>
      <c r="Q19" s="304"/>
    </row>
    <row r="20" spans="1:18" ht="18.75">
      <c r="A20" s="251">
        <f>ROW()/2-3</f>
        <v>7</v>
      </c>
      <c r="C20" s="291" t="s">
        <v>2</v>
      </c>
      <c r="D20" s="292" t="s">
        <v>518</v>
      </c>
      <c r="E20" s="293" t="s">
        <v>247</v>
      </c>
      <c r="F20" s="294" t="s">
        <v>248</v>
      </c>
      <c r="G20" s="295"/>
      <c r="H20" s="295" t="s">
        <v>249</v>
      </c>
      <c r="I20" s="295" t="s">
        <v>249</v>
      </c>
      <c r="J20" s="296"/>
      <c r="K20" s="290"/>
      <c r="P20" s="304"/>
      <c r="Q20" s="304"/>
    </row>
    <row r="21" spans="1:18" ht="18.75">
      <c r="A21" s="251">
        <f>A20</f>
        <v>7</v>
      </c>
      <c r="C21" s="297"/>
      <c r="D21" s="298"/>
      <c r="E21" s="299"/>
      <c r="F21" s="300" t="s">
        <v>251</v>
      </c>
      <c r="G21" s="301" t="s">
        <v>262</v>
      </c>
      <c r="H21" s="302" t="s">
        <v>263</v>
      </c>
      <c r="I21" s="302" t="s">
        <v>264</v>
      </c>
      <c r="J21" s="303"/>
      <c r="K21" s="290"/>
      <c r="P21" s="304"/>
      <c r="Q21" s="304"/>
    </row>
    <row r="22" spans="1:18" ht="18.75">
      <c r="A22" s="251">
        <f>ROW()/2-3</f>
        <v>8</v>
      </c>
      <c r="C22" s="571">
        <v>4</v>
      </c>
      <c r="D22" s="611" t="s">
        <v>880</v>
      </c>
      <c r="E22" s="286" t="s">
        <v>265</v>
      </c>
      <c r="F22" s="287" t="s">
        <v>245</v>
      </c>
      <c r="G22" s="286">
        <v>161</v>
      </c>
      <c r="H22" s="288">
        <v>120</v>
      </c>
      <c r="I22" s="288">
        <v>161</v>
      </c>
      <c r="J22" s="289"/>
      <c r="K22" s="290"/>
      <c r="P22" s="304"/>
      <c r="Q22" s="304"/>
    </row>
    <row r="23" spans="1:18" ht="18.75">
      <c r="A23" s="251">
        <f>A22</f>
        <v>8</v>
      </c>
      <c r="C23" s="291" t="s">
        <v>2</v>
      </c>
      <c r="D23" s="292" t="s">
        <v>517</v>
      </c>
      <c r="E23" s="293" t="s">
        <v>247</v>
      </c>
      <c r="F23" s="294" t="s">
        <v>248</v>
      </c>
      <c r="G23" s="295"/>
      <c r="H23" s="295" t="s">
        <v>249</v>
      </c>
      <c r="I23" s="295" t="s">
        <v>249</v>
      </c>
      <c r="J23" s="296"/>
      <c r="K23" s="290"/>
      <c r="P23" s="304"/>
      <c r="Q23" s="304"/>
    </row>
    <row r="24" spans="1:18" ht="18.75">
      <c r="C24" s="297"/>
      <c r="D24" s="298"/>
      <c r="E24" s="299"/>
      <c r="F24" s="300" t="s">
        <v>251</v>
      </c>
      <c r="G24" s="301" t="s">
        <v>266</v>
      </c>
      <c r="H24" s="302" t="s">
        <v>267</v>
      </c>
      <c r="I24" s="302" t="s">
        <v>266</v>
      </c>
      <c r="J24" s="303"/>
      <c r="K24" s="290"/>
      <c r="P24" s="304"/>
      <c r="Q24" s="304"/>
    </row>
    <row r="25" spans="1:18" ht="18.75">
      <c r="C25" s="571">
        <v>5</v>
      </c>
      <c r="D25" s="611" t="s">
        <v>880</v>
      </c>
      <c r="E25" s="286" t="s">
        <v>268</v>
      </c>
      <c r="F25" s="287" t="s">
        <v>245</v>
      </c>
      <c r="G25" s="286">
        <v>185</v>
      </c>
      <c r="H25" s="288">
        <v>150</v>
      </c>
      <c r="I25" s="288">
        <v>185</v>
      </c>
      <c r="J25" s="289"/>
      <c r="K25" s="305"/>
      <c r="L25" s="290"/>
      <c r="Q25" s="304"/>
      <c r="R25" s="304"/>
    </row>
    <row r="26" spans="1:18" ht="18.75">
      <c r="C26" s="291" t="s">
        <v>2</v>
      </c>
      <c r="D26" s="292" t="s">
        <v>518</v>
      </c>
      <c r="E26" s="293" t="s">
        <v>247</v>
      </c>
      <c r="F26" s="294" t="s">
        <v>248</v>
      </c>
      <c r="G26" s="295"/>
      <c r="H26" s="295" t="s">
        <v>249</v>
      </c>
      <c r="I26" s="295" t="s">
        <v>249</v>
      </c>
      <c r="J26" s="296"/>
      <c r="K26" s="305"/>
      <c r="L26" s="290"/>
      <c r="Q26" s="304"/>
      <c r="R26" s="304"/>
    </row>
    <row r="27" spans="1:18" ht="18.75">
      <c r="C27" s="572"/>
      <c r="D27" s="298"/>
      <c r="E27" s="299"/>
      <c r="F27" s="300" t="s">
        <v>251</v>
      </c>
      <c r="G27" s="301" t="s">
        <v>269</v>
      </c>
      <c r="H27" s="302" t="s">
        <v>270</v>
      </c>
      <c r="I27" s="302" t="s">
        <v>508</v>
      </c>
      <c r="J27" s="303"/>
      <c r="K27" s="305"/>
      <c r="L27" s="290"/>
      <c r="Q27" s="304"/>
      <c r="R27" s="304"/>
    </row>
    <row r="28" spans="1:18" ht="34.5" customHeight="1">
      <c r="A28" s="251">
        <f>ROW()/2-3</f>
        <v>11</v>
      </c>
      <c r="C28" s="306"/>
      <c r="D28" s="307"/>
      <c r="E28" s="308"/>
      <c r="F28" s="309" t="s">
        <v>271</v>
      </c>
      <c r="G28" s="310"/>
      <c r="H28" s="311"/>
      <c r="I28" s="312"/>
      <c r="J28" s="313"/>
      <c r="K28" s="305"/>
      <c r="L28" s="290"/>
      <c r="Q28" s="304"/>
      <c r="R28" s="304"/>
    </row>
    <row r="29" spans="1:18" ht="18.75">
      <c r="A29" s="251">
        <f>A28</f>
        <v>11</v>
      </c>
      <c r="C29" s="571">
        <v>10</v>
      </c>
      <c r="D29" s="611" t="s">
        <v>880</v>
      </c>
      <c r="E29" s="286" t="s">
        <v>268</v>
      </c>
      <c r="F29" s="287" t="s">
        <v>245</v>
      </c>
      <c r="G29" s="286"/>
      <c r="H29" s="288"/>
      <c r="I29" s="288"/>
      <c r="J29" s="289"/>
      <c r="K29" s="305"/>
      <c r="L29" s="290"/>
      <c r="Q29" s="304"/>
      <c r="R29" s="304"/>
    </row>
    <row r="30" spans="1:18" ht="18.75">
      <c r="A30" s="251">
        <f>ROW()/2-3</f>
        <v>12</v>
      </c>
      <c r="C30" s="291" t="s">
        <v>2</v>
      </c>
      <c r="D30" s="292" t="s">
        <v>519</v>
      </c>
      <c r="E30" s="293" t="s">
        <v>247</v>
      </c>
      <c r="F30" s="294" t="s">
        <v>248</v>
      </c>
      <c r="G30" s="295"/>
      <c r="H30" s="295"/>
      <c r="I30" s="295"/>
      <c r="J30" s="296"/>
      <c r="K30" s="305"/>
      <c r="L30" s="290"/>
      <c r="Q30" s="304"/>
      <c r="R30" s="304"/>
    </row>
    <row r="31" spans="1:18" ht="18.75">
      <c r="A31" s="251">
        <f>A30</f>
        <v>12</v>
      </c>
      <c r="C31" s="297"/>
      <c r="D31" s="298"/>
      <c r="E31" s="299"/>
      <c r="F31" s="300" t="s">
        <v>251</v>
      </c>
      <c r="G31" s="301" t="s">
        <v>272</v>
      </c>
      <c r="H31" s="302" t="s">
        <v>273</v>
      </c>
      <c r="I31" s="302" t="s">
        <v>274</v>
      </c>
      <c r="J31" s="303"/>
      <c r="K31" s="305"/>
      <c r="L31" s="290"/>
      <c r="Q31" s="304"/>
      <c r="R31" s="304"/>
    </row>
    <row r="32" spans="1:18" ht="18.75">
      <c r="C32" s="571"/>
      <c r="D32" s="285"/>
      <c r="E32" s="286"/>
      <c r="F32" s="287"/>
      <c r="G32" s="286"/>
      <c r="H32" s="288"/>
      <c r="I32" s="288"/>
      <c r="J32" s="289"/>
      <c r="K32" s="305"/>
      <c r="L32" s="290"/>
      <c r="Q32" s="304"/>
      <c r="R32" s="304"/>
    </row>
    <row r="33" spans="1:18" ht="18.75">
      <c r="C33" s="291"/>
      <c r="D33" s="292"/>
      <c r="E33" s="293"/>
      <c r="F33" s="294"/>
      <c r="G33" s="295"/>
      <c r="H33" s="295"/>
      <c r="I33" s="295"/>
      <c r="J33" s="296"/>
      <c r="K33" s="305"/>
      <c r="L33" s="290"/>
      <c r="Q33" s="304"/>
      <c r="R33" s="304"/>
    </row>
    <row r="34" spans="1:18" ht="18.75">
      <c r="C34" s="572"/>
      <c r="D34" s="298"/>
      <c r="E34" s="299"/>
      <c r="F34" s="300"/>
      <c r="G34" s="301"/>
      <c r="H34" s="302"/>
      <c r="I34" s="302"/>
      <c r="J34" s="303"/>
      <c r="K34" s="305"/>
      <c r="L34" s="290"/>
      <c r="Q34" s="304"/>
      <c r="R34" s="304"/>
    </row>
    <row r="35" spans="1:18" ht="18.75">
      <c r="A35" s="251">
        <f>A34</f>
        <v>0</v>
      </c>
      <c r="C35" s="306"/>
      <c r="D35" s="305"/>
      <c r="E35" s="305"/>
      <c r="F35" s="310"/>
      <c r="G35" s="310"/>
      <c r="H35" s="311"/>
      <c r="I35" s="311"/>
      <c r="J35" s="311"/>
      <c r="K35" s="305"/>
      <c r="L35" s="290"/>
      <c r="Q35" s="304"/>
      <c r="R35" s="304"/>
    </row>
    <row r="36" spans="1:18" ht="18.75">
      <c r="A36" s="251">
        <f>ROW()/2-3</f>
        <v>15</v>
      </c>
      <c r="C36" s="306"/>
      <c r="D36" s="307"/>
      <c r="E36" s="308"/>
      <c r="F36" s="310"/>
      <c r="G36" s="310"/>
      <c r="H36" s="311"/>
      <c r="I36" s="312"/>
      <c r="J36" s="312"/>
      <c r="K36" s="305"/>
      <c r="L36" s="290"/>
      <c r="Q36" s="304"/>
      <c r="R36" s="304"/>
    </row>
    <row r="37" spans="1:18" ht="18.75">
      <c r="A37" s="251">
        <f>A36</f>
        <v>15</v>
      </c>
      <c r="C37" s="306"/>
      <c r="D37" s="305"/>
      <c r="E37" s="305"/>
      <c r="F37" s="310"/>
      <c r="G37" s="310"/>
      <c r="H37" s="311"/>
      <c r="I37" s="311"/>
      <c r="J37" s="311"/>
      <c r="K37" s="305"/>
      <c r="L37" s="290"/>
      <c r="Q37" s="304"/>
      <c r="R37" s="304"/>
    </row>
    <row r="38" spans="1:18" ht="18.75">
      <c r="A38" s="251">
        <f>ROW()/2-3</f>
        <v>16</v>
      </c>
      <c r="C38" s="306"/>
      <c r="D38" s="307"/>
      <c r="E38" s="308"/>
      <c r="F38" s="310"/>
      <c r="G38" s="310"/>
      <c r="H38" s="311"/>
      <c r="I38" s="312"/>
      <c r="J38" s="312"/>
      <c r="K38" s="305"/>
      <c r="L38" s="290"/>
      <c r="Q38" s="304"/>
      <c r="R38" s="304"/>
    </row>
    <row r="39" spans="1:18" ht="18.75">
      <c r="A39" s="251">
        <f>A38</f>
        <v>16</v>
      </c>
      <c r="C39" s="306"/>
      <c r="D39" s="305"/>
      <c r="E39" s="305"/>
      <c r="F39" s="310"/>
      <c r="G39" s="310"/>
      <c r="H39" s="311"/>
      <c r="I39" s="311"/>
      <c r="J39" s="311"/>
      <c r="K39" s="305"/>
      <c r="L39" s="290"/>
      <c r="Q39" s="304"/>
      <c r="R39" s="304"/>
    </row>
    <row r="40" spans="1:18" ht="18.75">
      <c r="C40" s="306"/>
      <c r="D40" s="305"/>
      <c r="E40" s="305"/>
      <c r="F40" s="310"/>
      <c r="G40" s="310"/>
      <c r="H40" s="311"/>
      <c r="I40" s="311"/>
      <c r="J40" s="313"/>
      <c r="K40" s="305"/>
      <c r="L40" s="290"/>
      <c r="Q40" s="304"/>
      <c r="R40" s="304"/>
    </row>
    <row r="41" spans="1:18" ht="18.75">
      <c r="C41" s="306"/>
      <c r="D41" s="305"/>
      <c r="E41" s="305"/>
      <c r="F41" s="310"/>
      <c r="G41" s="310"/>
      <c r="H41" s="311"/>
      <c r="I41" s="311"/>
      <c r="J41" s="313"/>
      <c r="K41" s="305"/>
      <c r="L41" s="290"/>
      <c r="Q41" s="304"/>
      <c r="R41" s="304"/>
    </row>
    <row r="42" spans="1:18" ht="18.75">
      <c r="C42" s="306"/>
      <c r="D42" s="305"/>
      <c r="E42" s="305"/>
      <c r="F42" s="310"/>
      <c r="G42" s="310"/>
      <c r="H42" s="311"/>
      <c r="I42" s="311"/>
      <c r="J42" s="313"/>
      <c r="K42" s="305"/>
      <c r="L42" s="290"/>
      <c r="Q42" s="304"/>
      <c r="R42" s="304"/>
    </row>
    <row r="43" spans="1:18" ht="18.75">
      <c r="C43" s="306"/>
      <c r="D43" s="305"/>
      <c r="E43" s="305"/>
      <c r="F43" s="310"/>
      <c r="G43" s="310"/>
      <c r="H43" s="311"/>
      <c r="I43" s="311"/>
      <c r="J43" s="313"/>
      <c r="K43" s="305"/>
      <c r="L43" s="290"/>
      <c r="Q43" s="304"/>
      <c r="R43" s="304"/>
    </row>
    <row r="44" spans="1:18" ht="18.75">
      <c r="C44" s="306"/>
      <c r="D44" s="307"/>
      <c r="E44" s="308"/>
      <c r="F44" s="310"/>
      <c r="G44" s="310"/>
      <c r="H44" s="311"/>
      <c r="I44" s="312"/>
      <c r="J44" s="313"/>
      <c r="K44" s="305"/>
    </row>
    <row r="45" spans="1:18" ht="18.75">
      <c r="C45" s="306"/>
      <c r="D45" s="305"/>
      <c r="E45" s="305"/>
      <c r="F45" s="310"/>
      <c r="G45" s="310"/>
      <c r="H45" s="311"/>
      <c r="I45" s="311"/>
      <c r="J45" s="313"/>
      <c r="K45" s="305"/>
    </row>
    <row r="46" spans="1:18" ht="23.25" customHeight="1">
      <c r="I46" s="315"/>
    </row>
  </sheetData>
  <mergeCells count="3">
    <mergeCell ref="C4:F4"/>
    <mergeCell ref="E9:G9"/>
    <mergeCell ref="G11:I11"/>
  </mergeCells>
  <phoneticPr fontId="1"/>
  <pageMargins left="0.70866141732283472" right="0.70866141732283472" top="1.1417322834645669" bottom="0.74803149606299213" header="0.9055118110236221" footer="0.31496062992125984"/>
  <pageSetup paperSize="9" scale="63"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pageSetUpPr fitToPage="1"/>
  </sheetPr>
  <dimension ref="B1:AF39"/>
  <sheetViews>
    <sheetView showGridLines="0" view="pageBreakPreview" topLeftCell="C1" zoomScaleNormal="100" zoomScaleSheetLayoutView="100" workbookViewId="0">
      <selection activeCell="N6" sqref="N6"/>
    </sheetView>
  </sheetViews>
  <sheetFormatPr defaultColWidth="9" defaultRowHeight="18.75"/>
  <cols>
    <col min="1" max="1" width="9.875" style="411" customWidth="1"/>
    <col min="2" max="2" width="4" style="411" customWidth="1"/>
    <col min="3" max="3" width="11.5" style="412" customWidth="1"/>
    <col min="4" max="4" width="12.5" style="411" bestFit="1" customWidth="1"/>
    <col min="5" max="5" width="12.125" style="411" customWidth="1"/>
    <col min="6" max="6" width="9" style="411"/>
    <col min="7" max="7" width="20.625" style="411" customWidth="1"/>
    <col min="8" max="8" width="10.875" style="411" customWidth="1"/>
    <col min="9" max="9" width="5" style="411" customWidth="1"/>
    <col min="10" max="10" width="10" style="411" customWidth="1"/>
    <col min="11" max="11" width="14" style="411" customWidth="1"/>
    <col min="12" max="12" width="10.25" style="411" bestFit="1" customWidth="1"/>
    <col min="13" max="13" width="14.375" style="411" customWidth="1"/>
    <col min="14" max="14" width="14.25" style="413" bestFit="1" customWidth="1"/>
    <col min="15" max="15" width="15.375" style="411" customWidth="1"/>
    <col min="16" max="16" width="16.25" style="411" customWidth="1"/>
    <col min="17" max="18" width="9" style="411"/>
    <col min="19" max="19" width="14.125" style="324" customWidth="1"/>
    <col min="20" max="20" width="14" style="324" customWidth="1"/>
    <col min="21" max="22" width="26" style="324" customWidth="1"/>
    <col min="23" max="23" width="10.75" style="324" customWidth="1"/>
    <col min="24" max="24" width="5.5" style="324" bestFit="1" customWidth="1"/>
    <col min="25" max="25" width="15.125" style="324" customWidth="1"/>
    <col min="26" max="26" width="11.375" style="324" customWidth="1"/>
    <col min="27" max="27" width="11.25" style="324" bestFit="1" customWidth="1"/>
    <col min="28" max="28" width="9" style="324"/>
    <col min="29" max="16384" width="9" style="411"/>
  </cols>
  <sheetData>
    <row r="1" spans="2:32" s="316" customFormat="1" ht="12.75" customHeight="1" thickBot="1">
      <c r="C1" s="317"/>
      <c r="J1" s="318"/>
      <c r="N1" s="319"/>
      <c r="O1" s="320"/>
      <c r="P1" s="320"/>
      <c r="S1" s="321"/>
      <c r="T1" s="321"/>
      <c r="U1" s="321"/>
      <c r="V1" s="321"/>
      <c r="W1" s="321"/>
      <c r="X1" s="321"/>
      <c r="Y1" s="321"/>
      <c r="Z1" s="321"/>
      <c r="AA1" s="321"/>
      <c r="AB1" s="321"/>
    </row>
    <row r="2" spans="2:32" s="322" customFormat="1" ht="24.75" thickBot="1">
      <c r="B2" s="1418" t="s">
        <v>327</v>
      </c>
      <c r="C2" s="1420"/>
      <c r="D2" s="1420"/>
      <c r="E2" s="1421"/>
      <c r="N2" s="323"/>
      <c r="S2" s="324"/>
      <c r="T2" s="324"/>
      <c r="U2" s="324"/>
      <c r="V2" s="324"/>
      <c r="W2" s="324"/>
      <c r="X2" s="324"/>
      <c r="Y2" s="324"/>
      <c r="Z2" s="324"/>
      <c r="AA2" s="324"/>
      <c r="AB2" s="324"/>
    </row>
    <row r="3" spans="2:32" s="322" customFormat="1" ht="8.25" customHeight="1">
      <c r="B3" s="325"/>
      <c r="C3" s="325"/>
      <c r="D3" s="325"/>
      <c r="E3" s="325"/>
      <c r="N3" s="323"/>
      <c r="S3" s="324"/>
      <c r="T3" s="324"/>
      <c r="U3" s="324"/>
      <c r="V3" s="324"/>
      <c r="W3" s="324"/>
      <c r="X3" s="324"/>
      <c r="Y3" s="324"/>
      <c r="Z3" s="324"/>
      <c r="AA3" s="324"/>
      <c r="AB3" s="324"/>
    </row>
    <row r="4" spans="2:32" s="322" customFormat="1" ht="16.5" customHeight="1">
      <c r="B4" s="822" t="s">
        <v>758</v>
      </c>
      <c r="C4" s="524"/>
      <c r="D4" s="334"/>
      <c r="E4" s="334"/>
      <c r="F4" s="403"/>
      <c r="G4" s="333" t="s">
        <v>793</v>
      </c>
      <c r="H4" s="334"/>
      <c r="I4" s="334"/>
      <c r="J4" s="334"/>
      <c r="K4" s="333" t="s">
        <v>794</v>
      </c>
      <c r="L4" s="888" t="s">
        <v>27</v>
      </c>
      <c r="M4" s="890" t="s">
        <v>796</v>
      </c>
      <c r="N4" s="889" t="s">
        <v>795</v>
      </c>
      <c r="O4" s="897" t="s">
        <v>892</v>
      </c>
      <c r="P4" s="898"/>
      <c r="R4" s="822" t="s">
        <v>758</v>
      </c>
      <c r="S4" s="524"/>
      <c r="T4" s="334"/>
      <c r="U4" s="334"/>
      <c r="V4" s="403"/>
      <c r="W4" s="333" t="s">
        <v>793</v>
      </c>
      <c r="X4" s="334"/>
      <c r="Y4" s="334"/>
      <c r="Z4" s="334"/>
      <c r="AA4" s="333" t="s">
        <v>794</v>
      </c>
      <c r="AB4" s="888" t="s">
        <v>27</v>
      </c>
      <c r="AC4" s="890" t="s">
        <v>796</v>
      </c>
      <c r="AD4" s="889" t="s">
        <v>795</v>
      </c>
      <c r="AE4" s="523" t="s">
        <v>892</v>
      </c>
      <c r="AF4" s="403"/>
    </row>
    <row r="5" spans="2:32" s="322" customFormat="1" ht="25.5">
      <c r="C5" s="326"/>
      <c r="K5" s="327"/>
      <c r="L5" s="327"/>
      <c r="M5" s="327"/>
      <c r="N5" s="327"/>
      <c r="O5" s="327"/>
      <c r="P5" s="327"/>
      <c r="Q5" s="327"/>
      <c r="R5" s="327"/>
      <c r="S5" s="321" t="s">
        <v>334</v>
      </c>
      <c r="T5" s="321"/>
      <c r="U5" s="321"/>
      <c r="V5" s="321"/>
      <c r="W5" s="321"/>
      <c r="X5" s="321"/>
      <c r="Y5" s="321"/>
      <c r="Z5" s="321"/>
      <c r="AA5" s="321"/>
      <c r="AB5" s="321"/>
    </row>
    <row r="6" spans="2:32" s="322" customFormat="1" ht="23.25" customHeight="1">
      <c r="C6" s="326"/>
      <c r="D6" s="328"/>
      <c r="H6" s="329" t="s">
        <v>812</v>
      </c>
      <c r="I6" s="329"/>
      <c r="K6" s="330"/>
      <c r="N6" s="323"/>
      <c r="S6" s="331" t="s">
        <v>335</v>
      </c>
      <c r="T6" s="331" t="s">
        <v>336</v>
      </c>
      <c r="U6" s="332" t="s">
        <v>337</v>
      </c>
      <c r="V6" s="332" t="s">
        <v>338</v>
      </c>
      <c r="W6" s="332" t="s">
        <v>339</v>
      </c>
      <c r="X6" s="332" t="s">
        <v>340</v>
      </c>
      <c r="Y6" s="332" t="s">
        <v>341</v>
      </c>
      <c r="Z6" s="332" t="s">
        <v>342</v>
      </c>
      <c r="AA6" s="332" t="s">
        <v>343</v>
      </c>
      <c r="AB6" s="332" t="s">
        <v>344</v>
      </c>
    </row>
    <row r="7" spans="2:32" s="322" customFormat="1" ht="17.25" customHeight="1">
      <c r="B7" s="1585" t="s">
        <v>345</v>
      </c>
      <c r="C7" s="639" t="s">
        <v>346</v>
      </c>
      <c r="D7" s="1587" t="s">
        <v>234</v>
      </c>
      <c r="E7" s="1588"/>
      <c r="F7" s="358" t="s">
        <v>766</v>
      </c>
      <c r="G7" s="537" t="s">
        <v>826</v>
      </c>
      <c r="H7" s="834" t="s">
        <v>348</v>
      </c>
      <c r="I7" s="336"/>
      <c r="J7" s="833" t="s">
        <v>761</v>
      </c>
      <c r="K7" s="834" t="s">
        <v>760</v>
      </c>
      <c r="L7" s="336"/>
      <c r="M7" s="835" t="s">
        <v>351</v>
      </c>
      <c r="N7" s="1587" t="s">
        <v>353</v>
      </c>
      <c r="O7" s="1588"/>
      <c r="P7" s="337" t="s">
        <v>352</v>
      </c>
      <c r="S7" s="340" t="s">
        <v>354</v>
      </c>
      <c r="T7" s="340" t="s">
        <v>355</v>
      </c>
      <c r="U7" s="340"/>
      <c r="V7" s="340"/>
      <c r="W7" s="340"/>
      <c r="X7" s="340"/>
      <c r="Y7" s="340"/>
      <c r="Z7" s="341"/>
      <c r="AA7" s="342" t="s">
        <v>356</v>
      </c>
      <c r="AB7" s="340"/>
    </row>
    <row r="8" spans="2:32" s="322" customFormat="1" ht="17.25" customHeight="1">
      <c r="B8" s="1586"/>
      <c r="C8" s="640"/>
      <c r="D8" s="1589"/>
      <c r="E8" s="1590"/>
      <c r="F8" s="344"/>
      <c r="G8" s="345"/>
      <c r="H8" s="343"/>
      <c r="I8" s="345"/>
      <c r="J8" s="344"/>
      <c r="K8" s="343"/>
      <c r="L8" s="345"/>
      <c r="M8" s="345"/>
      <c r="N8" s="1589"/>
      <c r="O8" s="1590"/>
      <c r="P8" s="629" t="s">
        <v>358</v>
      </c>
      <c r="S8" s="348">
        <v>44512</v>
      </c>
      <c r="T8" s="348">
        <v>44512</v>
      </c>
      <c r="U8" s="349"/>
      <c r="V8" s="349"/>
      <c r="W8" s="349"/>
      <c r="X8" s="349"/>
      <c r="Y8" s="349"/>
      <c r="Z8" s="349"/>
      <c r="AA8" s="350" t="s">
        <v>359</v>
      </c>
      <c r="AB8" s="349" t="s">
        <v>360</v>
      </c>
    </row>
    <row r="9" spans="2:32" s="322" customFormat="1" ht="17.25" customHeight="1">
      <c r="B9" s="351">
        <v>1</v>
      </c>
      <c r="C9" s="352">
        <v>44512</v>
      </c>
      <c r="D9" s="374" t="s">
        <v>808</v>
      </c>
      <c r="E9" s="537"/>
      <c r="F9" s="395"/>
      <c r="G9" s="539" t="s">
        <v>809</v>
      </c>
      <c r="H9" s="375"/>
      <c r="I9" s="376"/>
      <c r="J9" s="358"/>
      <c r="K9" s="396"/>
      <c r="L9" s="376"/>
      <c r="M9" s="379"/>
      <c r="N9" s="1596"/>
      <c r="O9" s="1597"/>
      <c r="P9" s="358" t="s">
        <v>362</v>
      </c>
      <c r="S9" s="360" t="s">
        <v>363</v>
      </c>
      <c r="T9" s="360" t="s">
        <v>364</v>
      </c>
      <c r="U9" s="361" t="s">
        <v>365</v>
      </c>
      <c r="V9" s="361" t="s">
        <v>366</v>
      </c>
      <c r="W9" s="361">
        <v>80</v>
      </c>
      <c r="X9" s="361" t="s">
        <v>367</v>
      </c>
      <c r="Y9" s="361">
        <v>140</v>
      </c>
      <c r="Z9" s="362">
        <f>W9*Y9</f>
        <v>11200</v>
      </c>
      <c r="AA9" s="363">
        <v>0.1</v>
      </c>
      <c r="AB9" s="361"/>
    </row>
    <row r="10" spans="2:32" s="322" customFormat="1" ht="17.25" customHeight="1">
      <c r="B10" s="569"/>
      <c r="C10" s="364"/>
      <c r="D10" s="538"/>
      <c r="E10" s="345"/>
      <c r="F10" s="343"/>
      <c r="G10" s="540" t="s">
        <v>768</v>
      </c>
      <c r="H10" s="631">
        <v>1</v>
      </c>
      <c r="I10" s="365"/>
      <c r="J10" s="344" t="s">
        <v>507</v>
      </c>
      <c r="K10" s="366"/>
      <c r="L10" s="365"/>
      <c r="M10" s="367">
        <v>13333</v>
      </c>
      <c r="N10" s="1598"/>
      <c r="O10" s="1599"/>
      <c r="P10" s="629">
        <v>0.1</v>
      </c>
      <c r="S10" s="348">
        <v>44512</v>
      </c>
      <c r="T10" s="348">
        <v>44512</v>
      </c>
      <c r="U10" s="349"/>
      <c r="V10" s="349"/>
      <c r="W10" s="349"/>
      <c r="X10" s="349"/>
      <c r="Y10" s="349"/>
      <c r="Z10" s="349"/>
      <c r="AA10" s="350" t="s">
        <v>359</v>
      </c>
      <c r="AB10" s="349" t="s">
        <v>360</v>
      </c>
    </row>
    <row r="11" spans="2:32" s="322" customFormat="1" ht="17.25" customHeight="1">
      <c r="B11" s="351">
        <v>2</v>
      </c>
      <c r="C11" s="352">
        <v>44512</v>
      </c>
      <c r="D11" s="374" t="s">
        <v>838</v>
      </c>
      <c r="E11" s="537"/>
      <c r="F11" s="395"/>
      <c r="G11" s="539" t="s">
        <v>807</v>
      </c>
      <c r="H11" s="358"/>
      <c r="I11" s="358"/>
      <c r="J11" s="372"/>
      <c r="K11" s="358"/>
      <c r="L11" s="358"/>
      <c r="M11" s="372"/>
      <c r="N11" s="1596"/>
      <c r="O11" s="1597"/>
      <c r="P11" s="322" t="s">
        <v>362</v>
      </c>
      <c r="S11" s="360" t="s">
        <v>363</v>
      </c>
      <c r="T11" s="360" t="s">
        <v>371</v>
      </c>
      <c r="U11" s="361" t="s">
        <v>372</v>
      </c>
      <c r="V11" s="361"/>
      <c r="W11" s="361">
        <v>20</v>
      </c>
      <c r="X11" s="361" t="s">
        <v>367</v>
      </c>
      <c r="Y11" s="361">
        <v>105</v>
      </c>
      <c r="Z11" s="362">
        <f>W11*Y11</f>
        <v>2100</v>
      </c>
      <c r="AA11" s="363">
        <v>0.1</v>
      </c>
      <c r="AB11" s="361"/>
    </row>
    <row r="12" spans="2:32" s="322" customFormat="1" ht="17.25" customHeight="1">
      <c r="B12" s="569"/>
      <c r="C12" s="364"/>
      <c r="D12" s="538"/>
      <c r="E12" s="345"/>
      <c r="F12" s="343"/>
      <c r="G12" s="540" t="s">
        <v>66</v>
      </c>
      <c r="H12" s="631">
        <v>1</v>
      </c>
      <c r="I12" s="635"/>
      <c r="J12" s="347" t="s">
        <v>507</v>
      </c>
      <c r="K12" s="636"/>
      <c r="L12" s="637"/>
      <c r="M12" s="638">
        <v>13333</v>
      </c>
      <c r="N12" s="1598"/>
      <c r="O12" s="1599"/>
      <c r="P12" s="346">
        <v>0.1</v>
      </c>
      <c r="S12" s="348">
        <v>44512</v>
      </c>
      <c r="T12" s="348">
        <v>44512</v>
      </c>
      <c r="U12" s="349"/>
      <c r="V12" s="349"/>
      <c r="W12" s="349"/>
      <c r="X12" s="349"/>
      <c r="Y12" s="349"/>
      <c r="Z12" s="349"/>
      <c r="AA12" s="350" t="s">
        <v>373</v>
      </c>
      <c r="AB12" s="349" t="s">
        <v>374</v>
      </c>
    </row>
    <row r="13" spans="2:32" s="322" customFormat="1" ht="17.25" customHeight="1">
      <c r="B13" s="372">
        <v>3</v>
      </c>
      <c r="C13" s="373">
        <v>44512</v>
      </c>
      <c r="D13" s="374" t="s">
        <v>839</v>
      </c>
      <c r="E13" s="537"/>
      <c r="F13" s="395"/>
      <c r="G13" s="539" t="s">
        <v>806</v>
      </c>
      <c r="H13" s="395"/>
      <c r="I13" s="376"/>
      <c r="J13" s="358"/>
      <c r="K13" s="396"/>
      <c r="L13" s="376"/>
      <c r="M13" s="537"/>
      <c r="N13" s="1596"/>
      <c r="O13" s="1597"/>
      <c r="P13" s="358" t="s">
        <v>362</v>
      </c>
      <c r="S13" s="360" t="s">
        <v>363</v>
      </c>
      <c r="T13" s="360" t="s">
        <v>371</v>
      </c>
      <c r="U13" s="361" t="s">
        <v>377</v>
      </c>
      <c r="V13" s="361"/>
      <c r="W13" s="361">
        <v>20</v>
      </c>
      <c r="X13" s="361" t="s">
        <v>378</v>
      </c>
      <c r="Y13" s="361">
        <v>15</v>
      </c>
      <c r="Z13" s="362">
        <f>W13*Y13</f>
        <v>300</v>
      </c>
      <c r="AA13" s="363"/>
      <c r="AB13" s="361"/>
    </row>
    <row r="14" spans="2:32" s="322" customFormat="1" ht="17.25" customHeight="1">
      <c r="B14" s="569"/>
      <c r="C14" s="364"/>
      <c r="D14" s="538"/>
      <c r="E14" s="345"/>
      <c r="F14" s="343"/>
      <c r="G14" s="540" t="s">
        <v>768</v>
      </c>
      <c r="H14" s="631">
        <v>1</v>
      </c>
      <c r="I14" s="365"/>
      <c r="J14" s="344" t="s">
        <v>507</v>
      </c>
      <c r="K14" s="632"/>
      <c r="L14" s="633"/>
      <c r="M14" s="634">
        <v>10000</v>
      </c>
      <c r="N14" s="1598"/>
      <c r="O14" s="1599"/>
      <c r="P14" s="346">
        <v>0.1</v>
      </c>
      <c r="S14" s="383">
        <v>44513</v>
      </c>
      <c r="T14" s="348">
        <v>44512</v>
      </c>
      <c r="U14" s="349"/>
      <c r="V14" s="349"/>
      <c r="W14" s="349"/>
      <c r="X14" s="349"/>
      <c r="Y14" s="349"/>
      <c r="Z14" s="349"/>
      <c r="AA14" s="350" t="s">
        <v>359</v>
      </c>
      <c r="AB14" s="349" t="s">
        <v>360</v>
      </c>
    </row>
    <row r="15" spans="2:32" s="322" customFormat="1" ht="17.25" customHeight="1">
      <c r="B15" s="372">
        <v>4</v>
      </c>
      <c r="C15" s="373"/>
      <c r="D15" s="374"/>
      <c r="E15" s="537"/>
      <c r="F15" s="397"/>
      <c r="G15" s="630"/>
      <c r="H15" s="395"/>
      <c r="I15" s="376"/>
      <c r="J15" s="358"/>
      <c r="K15" s="396"/>
      <c r="L15" s="376"/>
      <c r="M15" s="537"/>
      <c r="N15" s="1596"/>
      <c r="O15" s="1597"/>
      <c r="P15" s="358"/>
      <c r="S15" s="384" t="s">
        <v>379</v>
      </c>
      <c r="T15" s="360" t="s">
        <v>371</v>
      </c>
      <c r="U15" s="361" t="s">
        <v>380</v>
      </c>
      <c r="V15" s="361"/>
      <c r="W15" s="361">
        <v>100</v>
      </c>
      <c r="X15" s="361" t="s">
        <v>367</v>
      </c>
      <c r="Y15" s="361">
        <v>140</v>
      </c>
      <c r="Z15" s="362">
        <f>W15*Y15</f>
        <v>14000</v>
      </c>
      <c r="AA15" s="363">
        <v>0.1</v>
      </c>
      <c r="AB15" s="361"/>
    </row>
    <row r="16" spans="2:32" s="322" customFormat="1" ht="17.25" customHeight="1">
      <c r="B16" s="569"/>
      <c r="C16" s="364"/>
      <c r="D16" s="538"/>
      <c r="E16" s="345"/>
      <c r="F16" s="343"/>
      <c r="G16" s="540"/>
      <c r="H16" s="631"/>
      <c r="I16" s="365"/>
      <c r="J16" s="344"/>
      <c r="K16" s="632"/>
      <c r="L16" s="633"/>
      <c r="M16" s="634"/>
      <c r="N16" s="1598"/>
      <c r="O16" s="1599"/>
      <c r="P16" s="346"/>
      <c r="S16" s="383">
        <v>44513</v>
      </c>
      <c r="T16" s="383">
        <v>44513</v>
      </c>
      <c r="U16" s="349"/>
      <c r="V16" s="349"/>
      <c r="W16" s="349"/>
      <c r="X16" s="349"/>
      <c r="Y16" s="349"/>
      <c r="Z16" s="349"/>
      <c r="AA16" s="350" t="s">
        <v>359</v>
      </c>
      <c r="AB16" s="349" t="s">
        <v>360</v>
      </c>
    </row>
    <row r="17" spans="2:28" s="322" customFormat="1" ht="17.25" customHeight="1">
      <c r="B17" s="372">
        <v>5</v>
      </c>
      <c r="C17" s="373"/>
      <c r="D17" s="374"/>
      <c r="E17" s="537"/>
      <c r="F17" s="395"/>
      <c r="G17" s="539"/>
      <c r="H17" s="395"/>
      <c r="I17" s="376"/>
      <c r="J17" s="358"/>
      <c r="K17" s="396"/>
      <c r="L17" s="376"/>
      <c r="M17" s="537"/>
      <c r="N17" s="1596"/>
      <c r="O17" s="1597"/>
      <c r="P17" s="358"/>
      <c r="S17" s="384" t="s">
        <v>379</v>
      </c>
      <c r="T17" s="384" t="s">
        <v>383</v>
      </c>
      <c r="U17" s="361" t="s">
        <v>380</v>
      </c>
      <c r="V17" s="361"/>
      <c r="W17" s="361">
        <v>50</v>
      </c>
      <c r="X17" s="361" t="s">
        <v>367</v>
      </c>
      <c r="Y17" s="361">
        <v>140</v>
      </c>
      <c r="Z17" s="362">
        <f>W17*Y17</f>
        <v>7000</v>
      </c>
      <c r="AA17" s="363">
        <v>0.1</v>
      </c>
      <c r="AB17" s="361"/>
    </row>
    <row r="18" spans="2:28" s="322" customFormat="1" ht="17.25" customHeight="1">
      <c r="B18" s="569"/>
      <c r="C18" s="364"/>
      <c r="D18" s="538"/>
      <c r="E18" s="345"/>
      <c r="F18" s="343"/>
      <c r="G18" s="540"/>
      <c r="H18" s="631"/>
      <c r="I18" s="365"/>
      <c r="J18" s="344"/>
      <c r="K18" s="632"/>
      <c r="L18" s="633"/>
      <c r="M18" s="634"/>
      <c r="N18" s="1598"/>
      <c r="O18" s="1599"/>
      <c r="P18" s="346"/>
      <c r="S18" s="385">
        <v>44515</v>
      </c>
      <c r="T18" s="385">
        <v>44515</v>
      </c>
      <c r="U18" s="349"/>
      <c r="V18" s="349"/>
      <c r="W18" s="349"/>
      <c r="X18" s="349"/>
      <c r="Y18" s="349"/>
      <c r="Z18" s="349"/>
      <c r="AA18" s="350" t="s">
        <v>384</v>
      </c>
      <c r="AB18" s="349"/>
    </row>
    <row r="19" spans="2:28" s="322" customFormat="1" ht="17.25" customHeight="1">
      <c r="C19" s="326"/>
      <c r="H19" s="386" t="s">
        <v>385</v>
      </c>
      <c r="I19" s="387"/>
      <c r="K19" s="327"/>
      <c r="L19" s="387"/>
      <c r="M19" s="357"/>
      <c r="N19" s="327"/>
      <c r="S19" s="389" t="s">
        <v>386</v>
      </c>
      <c r="T19" s="389" t="s">
        <v>387</v>
      </c>
      <c r="U19" s="361" t="s">
        <v>388</v>
      </c>
      <c r="V19" s="361"/>
      <c r="W19" s="361">
        <v>1</v>
      </c>
      <c r="X19" s="361" t="s">
        <v>389</v>
      </c>
      <c r="Y19" s="361">
        <v>6000</v>
      </c>
      <c r="Z19" s="362">
        <f>W19*Y19</f>
        <v>6000</v>
      </c>
      <c r="AA19" s="363">
        <v>0.1</v>
      </c>
      <c r="AB19" s="361" t="s">
        <v>360</v>
      </c>
    </row>
    <row r="20" spans="2:28" s="322" customFormat="1" ht="17.25" customHeight="1">
      <c r="C20" s="326"/>
      <c r="F20" s="390"/>
      <c r="G20" s="390"/>
      <c r="H20" s="391" t="s">
        <v>385</v>
      </c>
      <c r="I20" s="387"/>
      <c r="K20" s="392"/>
      <c r="L20" s="393"/>
      <c r="M20" s="327"/>
      <c r="N20" s="327"/>
      <c r="P20" s="327"/>
      <c r="S20" s="385">
        <v>44515</v>
      </c>
      <c r="T20" s="385">
        <v>44515</v>
      </c>
      <c r="U20" s="349"/>
      <c r="V20" s="349"/>
      <c r="W20" s="349"/>
      <c r="X20" s="349"/>
      <c r="Y20" s="349"/>
      <c r="Z20" s="349"/>
      <c r="AA20" s="350" t="s">
        <v>359</v>
      </c>
      <c r="AB20" s="349" t="s">
        <v>390</v>
      </c>
    </row>
    <row r="21" spans="2:28" s="322" customFormat="1" ht="17.25" customHeight="1">
      <c r="C21" s="326"/>
      <c r="F21" s="390"/>
      <c r="G21" s="390"/>
      <c r="H21" s="386" t="s">
        <v>385</v>
      </c>
      <c r="I21" s="387"/>
      <c r="K21" s="327"/>
      <c r="L21" s="387"/>
      <c r="N21" s="327"/>
      <c r="S21" s="389" t="s">
        <v>386</v>
      </c>
      <c r="T21" s="389" t="s">
        <v>387</v>
      </c>
      <c r="U21" s="361" t="s">
        <v>391</v>
      </c>
      <c r="V21" s="361"/>
      <c r="W21" s="361">
        <v>24</v>
      </c>
      <c r="X21" s="361" t="s">
        <v>392</v>
      </c>
      <c r="Y21" s="361">
        <v>108</v>
      </c>
      <c r="Z21" s="362">
        <f>W21*Y21</f>
        <v>2592</v>
      </c>
      <c r="AA21" s="363">
        <v>0.08</v>
      </c>
      <c r="AB21" s="361"/>
    </row>
    <row r="22" spans="2:28" s="322" customFormat="1" ht="17.25" customHeight="1">
      <c r="B22" s="372">
        <v>52</v>
      </c>
      <c r="C22" s="373"/>
      <c r="D22" s="395"/>
      <c r="E22" s="358"/>
      <c r="F22" s="374"/>
      <c r="G22" s="541"/>
      <c r="H22" s="395"/>
      <c r="I22" s="376"/>
      <c r="J22" s="358"/>
      <c r="K22" s="396"/>
      <c r="L22" s="376"/>
      <c r="M22" s="537"/>
      <c r="N22" s="1596"/>
      <c r="O22" s="1597"/>
      <c r="P22" s="358"/>
      <c r="S22" s="324"/>
      <c r="T22" s="324"/>
      <c r="U22" s="324"/>
      <c r="V22" s="324"/>
      <c r="W22" s="324"/>
      <c r="X22" s="324"/>
      <c r="Y22" s="324"/>
      <c r="Z22" s="324"/>
      <c r="AA22" s="324"/>
      <c r="AB22" s="324"/>
    </row>
    <row r="23" spans="2:28" s="322" customFormat="1" ht="17.25" customHeight="1">
      <c r="B23" s="569"/>
      <c r="C23" s="364"/>
      <c r="D23" s="343"/>
      <c r="E23" s="344"/>
      <c r="F23" s="538"/>
      <c r="G23" s="542"/>
      <c r="H23" s="631"/>
      <c r="I23" s="365"/>
      <c r="J23" s="344"/>
      <c r="K23" s="632"/>
      <c r="L23" s="633"/>
      <c r="M23" s="634"/>
      <c r="N23" s="1598"/>
      <c r="O23" s="1599"/>
      <c r="P23" s="346"/>
      <c r="S23" s="324"/>
      <c r="T23" s="324"/>
      <c r="U23" s="324"/>
      <c r="V23" s="324"/>
      <c r="W23" s="324"/>
      <c r="X23" s="324"/>
      <c r="Y23" s="324"/>
      <c r="Z23" s="324"/>
      <c r="AA23" s="324"/>
      <c r="AB23" s="324"/>
    </row>
    <row r="24" spans="2:28" s="322" customFormat="1" ht="17.25" customHeight="1">
      <c r="B24" s="351">
        <v>53</v>
      </c>
      <c r="C24" s="352"/>
      <c r="D24" s="397"/>
      <c r="F24" s="353"/>
      <c r="G24" s="543"/>
      <c r="H24" s="395"/>
      <c r="I24" s="376"/>
      <c r="J24" s="358"/>
      <c r="K24" s="396"/>
      <c r="L24" s="376"/>
      <c r="M24" s="537"/>
      <c r="N24" s="1596"/>
      <c r="O24" s="1597"/>
      <c r="P24" s="358"/>
      <c r="S24" s="324"/>
      <c r="T24" s="324"/>
      <c r="U24" s="324"/>
      <c r="V24" s="324"/>
      <c r="W24" s="324"/>
      <c r="X24" s="324"/>
      <c r="Y24" s="324"/>
      <c r="Z24" s="324"/>
      <c r="AA24" s="324"/>
      <c r="AB24" s="324"/>
    </row>
    <row r="25" spans="2:28" s="322" customFormat="1" ht="17.25" customHeight="1">
      <c r="B25" s="398"/>
      <c r="C25" s="399"/>
      <c r="D25" s="397"/>
      <c r="F25" s="538"/>
      <c r="G25" s="542"/>
      <c r="H25" s="631"/>
      <c r="I25" s="365"/>
      <c r="J25" s="344"/>
      <c r="K25" s="632"/>
      <c r="L25" s="633"/>
      <c r="M25" s="634"/>
      <c r="N25" s="1598"/>
      <c r="O25" s="1599"/>
      <c r="P25" s="346"/>
      <c r="S25" s="324"/>
      <c r="T25" s="324"/>
      <c r="U25" s="324"/>
      <c r="V25" s="324"/>
      <c r="W25" s="324"/>
      <c r="X25" s="324"/>
      <c r="Y25" s="324"/>
      <c r="Z25" s="324"/>
      <c r="AA25" s="324"/>
      <c r="AB25" s="324"/>
    </row>
    <row r="26" spans="2:28" s="322" customFormat="1" ht="17.25" customHeight="1">
      <c r="B26" s="401"/>
      <c r="C26" s="402"/>
      <c r="D26" s="333" t="s">
        <v>398</v>
      </c>
      <c r="E26" s="334"/>
      <c r="F26" s="334"/>
      <c r="G26" s="403"/>
      <c r="H26" s="333"/>
      <c r="I26" s="404"/>
      <c r="J26" s="401"/>
      <c r="K26" s="405"/>
      <c r="L26" s="406"/>
      <c r="M26" s="407">
        <f>M10+M12+M14+M16+M18+M22+M24</f>
        <v>36666</v>
      </c>
      <c r="N26" s="1603" t="s">
        <v>867</v>
      </c>
      <c r="O26" s="1604"/>
      <c r="P26" s="333"/>
      <c r="S26" s="324"/>
      <c r="T26" s="324"/>
      <c r="U26" s="324"/>
      <c r="V26" s="324"/>
      <c r="W26" s="324"/>
      <c r="X26" s="324"/>
      <c r="Y26" s="324"/>
      <c r="Z26" s="324"/>
      <c r="AA26" s="324"/>
      <c r="AB26" s="324"/>
    </row>
    <row r="27" spans="2:28" s="322" customFormat="1" ht="17.25" customHeight="1">
      <c r="C27" s="326"/>
      <c r="N27" s="323"/>
      <c r="S27" s="324"/>
      <c r="T27" s="324"/>
      <c r="U27" s="324"/>
      <c r="V27" s="324"/>
      <c r="W27" s="324"/>
      <c r="X27" s="324"/>
      <c r="Y27" s="324"/>
      <c r="Z27" s="324"/>
      <c r="AA27" s="324"/>
      <c r="AB27" s="324"/>
    </row>
    <row r="28" spans="2:28" s="322" customFormat="1" ht="17.25" customHeight="1">
      <c r="C28" s="326"/>
      <c r="N28" s="323"/>
      <c r="S28" s="324"/>
      <c r="T28" s="324"/>
      <c r="U28" s="324"/>
      <c r="V28" s="324"/>
      <c r="W28" s="324"/>
      <c r="X28" s="324"/>
      <c r="Y28" s="324"/>
      <c r="Z28" s="324"/>
      <c r="AA28" s="324"/>
      <c r="AB28" s="324"/>
    </row>
    <row r="29" spans="2:28" ht="13.5" customHeight="1"/>
    <row r="30" spans="2:28" ht="13.5" customHeight="1"/>
    <row r="31" spans="2:28" ht="13.5" customHeight="1"/>
    <row r="32" spans="2:28" ht="13.5" customHeight="1"/>
    <row r="33" spans="13:16">
      <c r="N33" s="411" t="s">
        <v>400</v>
      </c>
      <c r="O33" s="411" t="s">
        <v>401</v>
      </c>
      <c r="P33" s="411" t="s">
        <v>402</v>
      </c>
    </row>
    <row r="34" spans="13:16">
      <c r="M34" s="414" t="s">
        <v>376</v>
      </c>
      <c r="N34" s="415">
        <f>M14</f>
        <v>10000</v>
      </c>
      <c r="O34" s="415">
        <v>0</v>
      </c>
      <c r="P34" s="416">
        <f>N34-O34</f>
        <v>10000</v>
      </c>
    </row>
    <row r="35" spans="13:16">
      <c r="M35" s="417" t="s">
        <v>403</v>
      </c>
      <c r="N35" s="418">
        <f>M24</f>
        <v>0</v>
      </c>
      <c r="O35" s="418">
        <f>ROUNDDOWN(N35/108*8,0)</f>
        <v>0</v>
      </c>
      <c r="P35" s="416">
        <f>N35-O35</f>
        <v>0</v>
      </c>
    </row>
    <row r="36" spans="13:16">
      <c r="M36" s="419" t="s">
        <v>404</v>
      </c>
      <c r="N36" s="420">
        <f>M9+M12+M16+M18+M22</f>
        <v>13333</v>
      </c>
      <c r="O36" s="421">
        <f>ROUNDDOWN(N36/110*10,0)</f>
        <v>1212</v>
      </c>
      <c r="P36" s="422">
        <f>N36-O36</f>
        <v>12121</v>
      </c>
    </row>
    <row r="37" spans="13:16">
      <c r="N37" s="423">
        <f>SUM(N34:N36)</f>
        <v>23333</v>
      </c>
      <c r="O37" s="423">
        <f>SUM(O35:O36)</f>
        <v>1212</v>
      </c>
      <c r="P37" s="423">
        <f>SUM(P34:P36)</f>
        <v>22121</v>
      </c>
    </row>
    <row r="39" spans="13:16">
      <c r="P39" s="410" t="s">
        <v>399</v>
      </c>
    </row>
  </sheetData>
  <mergeCells count="20">
    <mergeCell ref="N13:O13"/>
    <mergeCell ref="N24:O24"/>
    <mergeCell ref="N25:O25"/>
    <mergeCell ref="N26:O26"/>
    <mergeCell ref="N15:O15"/>
    <mergeCell ref="N16:O16"/>
    <mergeCell ref="N17:O17"/>
    <mergeCell ref="N18:O18"/>
    <mergeCell ref="N22:O22"/>
    <mergeCell ref="N23:O23"/>
    <mergeCell ref="N14:O14"/>
    <mergeCell ref="N9:O9"/>
    <mergeCell ref="N10:O10"/>
    <mergeCell ref="N11:O11"/>
    <mergeCell ref="N12:O12"/>
    <mergeCell ref="B2:E2"/>
    <mergeCell ref="B7:B8"/>
    <mergeCell ref="D7:E8"/>
    <mergeCell ref="N7:O7"/>
    <mergeCell ref="N8:O8"/>
  </mergeCells>
  <phoneticPr fontId="1"/>
  <pageMargins left="0.70866141732283472" right="0.70866141732283472" top="1.1417322834645669" bottom="0.74803149606299213" header="0.9055118110236221" footer="0.31496062992125984"/>
  <pageSetup paperSize="9" scale="63" firstPageNumber="43"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pageSetUpPr fitToPage="1"/>
  </sheetPr>
  <dimension ref="A1:AA41"/>
  <sheetViews>
    <sheetView view="pageBreakPreview" topLeftCell="F1" zoomScale="85" zoomScaleNormal="100" zoomScaleSheetLayoutView="85" workbookViewId="0">
      <selection activeCell="P10" sqref="P10:Q10"/>
    </sheetView>
  </sheetViews>
  <sheetFormatPr defaultColWidth="9" defaultRowHeight="23.25" customHeight="1"/>
  <cols>
    <col min="1" max="1" width="7.625" style="276" hidden="1" customWidth="1"/>
    <col min="2" max="2" width="10.625" style="276" customWidth="1"/>
    <col min="3" max="3" width="4" style="276" customWidth="1"/>
    <col min="4" max="4" width="14.875" style="427" customWidth="1"/>
    <col min="5" max="5" width="14.625" style="435" customWidth="1"/>
    <col min="6" max="6" width="41.625" style="276" customWidth="1"/>
    <col min="7" max="7" width="33.75" style="276" customWidth="1"/>
    <col min="8" max="8" width="17.625" style="276" customWidth="1"/>
    <col min="9" max="9" width="10.625" style="276" customWidth="1"/>
    <col min="10" max="10" width="12.125" style="254" customWidth="1"/>
    <col min="11" max="11" width="3.125" style="276" customWidth="1"/>
    <col min="12" max="12" width="16.875" style="254" customWidth="1"/>
    <col min="13" max="13" width="16" style="276" bestFit="1" customWidth="1"/>
    <col min="14" max="14" width="9.25" style="427" customWidth="1"/>
    <col min="15" max="15" width="11.5" style="276" customWidth="1"/>
    <col min="16" max="16" width="9.75" style="276" customWidth="1"/>
    <col min="17" max="17" width="3.75" style="276" customWidth="1"/>
    <col min="18" max="18" width="10.125" style="427" customWidth="1"/>
    <col min="19" max="19" width="2" style="276" customWidth="1"/>
    <col min="20" max="20" width="9.5" style="276" customWidth="1"/>
    <col min="21" max="24" width="9" style="276"/>
    <col min="25" max="25" width="26.375" style="276" customWidth="1"/>
    <col min="26" max="27" width="15.375" style="276" customWidth="1"/>
    <col min="28" max="16384" width="9" style="276"/>
  </cols>
  <sheetData>
    <row r="1" spans="1:27" ht="4.5" customHeight="1">
      <c r="A1" s="424"/>
      <c r="B1" s="424"/>
      <c r="C1" s="424"/>
      <c r="D1" s="424"/>
      <c r="E1" s="424"/>
      <c r="F1" s="424"/>
      <c r="G1" s="424"/>
      <c r="H1" s="424"/>
      <c r="I1" s="424"/>
      <c r="J1" s="424"/>
      <c r="K1" s="424"/>
      <c r="L1" s="424"/>
      <c r="M1" s="424"/>
      <c r="N1" s="424"/>
      <c r="O1" s="424"/>
      <c r="P1" s="424"/>
      <c r="Q1" s="424"/>
      <c r="R1" s="424"/>
      <c r="S1" s="424"/>
      <c r="T1" s="424"/>
    </row>
    <row r="2" spans="1:27" ht="5.0999999999999996" customHeight="1">
      <c r="A2" s="424"/>
      <c r="B2" s="424"/>
      <c r="C2" s="424"/>
      <c r="D2" s="424"/>
      <c r="E2" s="424"/>
      <c r="F2" s="424"/>
      <c r="G2" s="424"/>
      <c r="H2" s="424"/>
      <c r="I2" s="424"/>
      <c r="J2" s="424"/>
      <c r="K2" s="424"/>
      <c r="L2" s="424"/>
      <c r="M2" s="424"/>
      <c r="N2" s="424"/>
      <c r="O2" s="424"/>
      <c r="P2" s="424"/>
      <c r="Q2" s="424"/>
      <c r="R2" s="424"/>
      <c r="S2" s="424"/>
      <c r="T2" s="424"/>
    </row>
    <row r="3" spans="1:27" s="425" customFormat="1" ht="23.25" customHeight="1" thickBot="1">
      <c r="A3" s="424"/>
      <c r="B3" s="424"/>
      <c r="C3" s="424"/>
      <c r="D3" s="424"/>
      <c r="E3" s="424"/>
      <c r="F3" s="424"/>
      <c r="G3" s="424"/>
      <c r="H3" s="424"/>
      <c r="I3" s="424"/>
      <c r="J3" s="424"/>
      <c r="K3" s="424"/>
      <c r="L3" s="424"/>
      <c r="M3" s="424"/>
      <c r="N3" s="424"/>
      <c r="O3" s="424"/>
      <c r="P3" s="424"/>
      <c r="Q3" s="424"/>
      <c r="R3" s="424"/>
      <c r="S3" s="424"/>
      <c r="T3" s="424"/>
    </row>
    <row r="4" spans="1:27" ht="23.25" customHeight="1" thickBot="1">
      <c r="A4" s="424"/>
      <c r="B4" s="424"/>
      <c r="C4" s="1647" t="s">
        <v>410</v>
      </c>
      <c r="D4" s="1648"/>
      <c r="E4" s="1648"/>
      <c r="F4" s="1649"/>
      <c r="G4" s="424"/>
      <c r="H4" s="424"/>
      <c r="I4" s="424"/>
      <c r="J4" s="424"/>
      <c r="K4" s="424"/>
      <c r="L4" s="424"/>
      <c r="M4" s="424"/>
      <c r="N4" s="424"/>
      <c r="O4" s="424"/>
      <c r="P4" s="424"/>
      <c r="Q4" s="424"/>
      <c r="R4" s="424"/>
      <c r="S4" s="424"/>
      <c r="T4" s="424"/>
    </row>
    <row r="5" spans="1:27" ht="23.25" customHeight="1">
      <c r="B5" s="426"/>
      <c r="E5" s="428"/>
      <c r="F5" s="426"/>
      <c r="G5" s="426"/>
      <c r="H5" s="426"/>
      <c r="I5" s="426"/>
      <c r="K5" s="429"/>
      <c r="L5" s="430"/>
      <c r="M5" s="426"/>
      <c r="Q5" s="429"/>
      <c r="R5" s="254"/>
    </row>
    <row r="6" spans="1:27" ht="23.25" customHeight="1">
      <c r="B6" s="426"/>
      <c r="C6" s="907" t="s">
        <v>527</v>
      </c>
      <c r="D6" s="935"/>
      <c r="E6" s="929"/>
      <c r="F6" s="641" t="s">
        <v>96</v>
      </c>
      <c r="G6" s="930" t="s">
        <v>863</v>
      </c>
      <c r="H6" s="268" t="s">
        <v>225</v>
      </c>
      <c r="I6" s="641" t="s">
        <v>405</v>
      </c>
      <c r="J6" s="931"/>
      <c r="K6" s="930"/>
      <c r="L6" s="932" t="s">
        <v>23</v>
      </c>
      <c r="M6" s="268">
        <v>99999999</v>
      </c>
      <c r="Q6" s="429"/>
      <c r="R6" s="276" t="s">
        <v>412</v>
      </c>
    </row>
    <row r="7" spans="1:27" ht="23.25" customHeight="1">
      <c r="B7" s="426"/>
      <c r="C7" s="907" t="s">
        <v>756</v>
      </c>
      <c r="D7" s="936"/>
      <c r="E7" s="929"/>
      <c r="F7" s="641"/>
      <c r="G7" s="930"/>
      <c r="H7" s="932" t="s">
        <v>801</v>
      </c>
      <c r="I7" s="268" t="s">
        <v>795</v>
      </c>
      <c r="J7" s="931"/>
      <c r="K7" s="930"/>
      <c r="L7" s="933" t="s">
        <v>860</v>
      </c>
      <c r="M7" s="934">
        <v>44540</v>
      </c>
      <c r="Q7" s="429"/>
      <c r="R7" s="433" t="s">
        <v>415</v>
      </c>
    </row>
    <row r="8" spans="1:27" ht="23.25" customHeight="1">
      <c r="D8" s="431"/>
      <c r="E8" s="432"/>
      <c r="K8" s="429"/>
      <c r="L8" s="430"/>
      <c r="Q8" s="429"/>
      <c r="R8" s="254"/>
      <c r="T8" s="433"/>
    </row>
    <row r="9" spans="1:27" ht="33" customHeight="1">
      <c r="D9" s="434"/>
      <c r="F9" s="279"/>
      <c r="G9" s="279"/>
      <c r="H9" s="472" t="s">
        <v>828</v>
      </c>
      <c r="I9" s="279"/>
      <c r="J9" s="278"/>
      <c r="M9" s="279"/>
      <c r="P9" s="436"/>
      <c r="Q9" s="436"/>
    </row>
    <row r="10" spans="1:27" ht="23.25" customHeight="1">
      <c r="C10" s="1645" t="s">
        <v>345</v>
      </c>
      <c r="D10" s="570" t="s">
        <v>417</v>
      </c>
      <c r="E10" s="437" t="s">
        <v>418</v>
      </c>
      <c r="F10" s="1694" t="s">
        <v>234</v>
      </c>
      <c r="G10" s="1423" t="s">
        <v>419</v>
      </c>
      <c r="H10" s="1423" t="s">
        <v>420</v>
      </c>
      <c r="I10" s="1423" t="s">
        <v>421</v>
      </c>
      <c r="J10" s="1641" t="s">
        <v>422</v>
      </c>
      <c r="K10" s="1642"/>
      <c r="L10" s="1650" t="s">
        <v>423</v>
      </c>
      <c r="M10" s="1423" t="s">
        <v>424</v>
      </c>
      <c r="N10" s="1654" t="s">
        <v>425</v>
      </c>
      <c r="O10" s="573" t="s">
        <v>426</v>
      </c>
      <c r="P10" s="1641" t="s">
        <v>427</v>
      </c>
      <c r="Q10" s="1642"/>
      <c r="R10" s="1641" t="s">
        <v>428</v>
      </c>
      <c r="S10" s="1642"/>
    </row>
    <row r="11" spans="1:27" ht="23.25" customHeight="1">
      <c r="C11" s="1646"/>
      <c r="D11" s="563" t="s">
        <v>429</v>
      </c>
      <c r="E11" s="283" t="s">
        <v>430</v>
      </c>
      <c r="F11" s="1695"/>
      <c r="G11" s="1424"/>
      <c r="H11" s="1424"/>
      <c r="I11" s="1424"/>
      <c r="J11" s="1643"/>
      <c r="K11" s="1644"/>
      <c r="L11" s="1651"/>
      <c r="M11" s="1424"/>
      <c r="N11" s="1424"/>
      <c r="O11" s="574" t="s">
        <v>431</v>
      </c>
      <c r="P11" s="1643" t="s">
        <v>432</v>
      </c>
      <c r="Q11" s="1644"/>
      <c r="R11" s="1643"/>
      <c r="S11" s="1644"/>
    </row>
    <row r="12" spans="1:27" ht="23.25" customHeight="1">
      <c r="A12" s="276">
        <f>ROW()/2-3</f>
        <v>3</v>
      </c>
      <c r="C12" s="571">
        <v>1</v>
      </c>
      <c r="D12" s="440">
        <v>123456</v>
      </c>
      <c r="E12" s="285">
        <v>44526</v>
      </c>
      <c r="F12" s="905" t="s">
        <v>433</v>
      </c>
      <c r="G12" s="289"/>
      <c r="H12" s="289"/>
      <c r="I12" s="289"/>
      <c r="J12" s="441"/>
      <c r="K12" s="442" t="s">
        <v>39</v>
      </c>
      <c r="L12" s="443" t="s">
        <v>39</v>
      </c>
      <c r="M12" s="899" t="s">
        <v>436</v>
      </c>
      <c r="N12" s="287" t="s">
        <v>434</v>
      </c>
      <c r="O12" s="610">
        <v>44398</v>
      </c>
      <c r="P12" s="870">
        <v>31</v>
      </c>
      <c r="Q12" s="871" t="s">
        <v>39</v>
      </c>
      <c r="R12" s="441" t="s">
        <v>435</v>
      </c>
      <c r="S12" s="871" t="s">
        <v>39</v>
      </c>
      <c r="T12" s="276" t="str">
        <f ca="1">IF(ISBLANK(INDIRECT($A$1&amp;"!B"&amp;($A12+$A$2))),"",IFERROR(TEXT(INDIRECT($A$1&amp;"!"&amp;T$1&amp;($A12+$A$2)),"@"),""))</f>
        <v/>
      </c>
      <c r="U12" s="448"/>
      <c r="Z12" s="448"/>
      <c r="AA12" s="448"/>
    </row>
    <row r="13" spans="1:27" ht="23.25" customHeight="1">
      <c r="A13" s="276">
        <f>A12</f>
        <v>3</v>
      </c>
      <c r="C13" s="297"/>
      <c r="D13" s="300" t="s">
        <v>437</v>
      </c>
      <c r="E13" s="300">
        <v>1000001</v>
      </c>
      <c r="F13" s="904"/>
      <c r="G13" s="303"/>
      <c r="H13" s="303">
        <v>31</v>
      </c>
      <c r="I13" s="449"/>
      <c r="J13" s="450">
        <v>15000</v>
      </c>
      <c r="K13" s="451" t="s">
        <v>39</v>
      </c>
      <c r="L13" s="449">
        <v>15000</v>
      </c>
      <c r="M13" s="900">
        <v>0.1</v>
      </c>
      <c r="N13" s="300" t="s">
        <v>438</v>
      </c>
      <c r="O13" s="468">
        <v>44428</v>
      </c>
      <c r="P13" s="452">
        <v>1</v>
      </c>
      <c r="Q13" s="453" t="s">
        <v>39</v>
      </c>
      <c r="R13" s="463" t="s">
        <v>439</v>
      </c>
      <c r="S13" s="470" t="s">
        <v>39</v>
      </c>
      <c r="T13" s="276" t="str">
        <f ca="1">IF(ISBLANK(INDIRECT($A$1&amp;"!B"&amp;($A13+$A$2))),"",IFERROR(TEXT(INDIRECT($A$1&amp;"!"&amp;T$2&amp;($A13+$A$2)),"@"),""))</f>
        <v/>
      </c>
      <c r="U13" s="448"/>
      <c r="Z13" s="456"/>
      <c r="AA13" s="456"/>
    </row>
    <row r="14" spans="1:27" ht="23.25" customHeight="1">
      <c r="A14" s="276">
        <f>ROW()/2-3</f>
        <v>4</v>
      </c>
      <c r="C14" s="571">
        <v>2</v>
      </c>
      <c r="D14" s="440">
        <v>234567</v>
      </c>
      <c r="E14" s="285">
        <v>44526</v>
      </c>
      <c r="F14" s="905" t="s">
        <v>440</v>
      </c>
      <c r="G14" s="289"/>
      <c r="H14" s="289"/>
      <c r="I14" s="457"/>
      <c r="J14" s="458"/>
      <c r="K14" s="459" t="s">
        <v>39</v>
      </c>
      <c r="L14" s="460" t="s">
        <v>39</v>
      </c>
      <c r="M14" s="899" t="s">
        <v>436</v>
      </c>
      <c r="N14" s="287" t="s">
        <v>434</v>
      </c>
      <c r="O14" s="872">
        <v>44398</v>
      </c>
      <c r="P14" s="873">
        <v>31</v>
      </c>
      <c r="Q14" s="875" t="s">
        <v>39</v>
      </c>
      <c r="R14" s="469" t="s">
        <v>435</v>
      </c>
      <c r="S14" s="875" t="s">
        <v>39</v>
      </c>
      <c r="U14" s="448"/>
      <c r="Z14" s="456"/>
      <c r="AA14" s="456"/>
    </row>
    <row r="15" spans="1:27" ht="23.25" customHeight="1">
      <c r="A15" s="276">
        <f>A14</f>
        <v>4</v>
      </c>
      <c r="C15" s="297"/>
      <c r="D15" s="300" t="s">
        <v>437</v>
      </c>
      <c r="E15" s="300">
        <v>1000002</v>
      </c>
      <c r="F15" s="904"/>
      <c r="G15" s="303"/>
      <c r="H15" s="303">
        <v>31</v>
      </c>
      <c r="I15" s="449"/>
      <c r="J15" s="450">
        <v>1800</v>
      </c>
      <c r="K15" s="451" t="s">
        <v>39</v>
      </c>
      <c r="L15" s="449">
        <v>1800</v>
      </c>
      <c r="M15" s="900">
        <v>0.1</v>
      </c>
      <c r="N15" s="300" t="s">
        <v>438</v>
      </c>
      <c r="O15" s="468">
        <v>44428</v>
      </c>
      <c r="P15" s="452">
        <v>1</v>
      </c>
      <c r="Q15" s="453" t="s">
        <v>39</v>
      </c>
      <c r="R15" s="463" t="s">
        <v>439</v>
      </c>
      <c r="S15" s="470" t="s">
        <v>39</v>
      </c>
      <c r="U15" s="448"/>
      <c r="Z15" s="456"/>
      <c r="AA15" s="456"/>
    </row>
    <row r="16" spans="1:27" ht="23.25" customHeight="1">
      <c r="A16" s="276">
        <f>ROW()/2-3</f>
        <v>5</v>
      </c>
      <c r="C16" s="571">
        <v>3</v>
      </c>
      <c r="D16" s="440"/>
      <c r="E16" s="285">
        <v>44527</v>
      </c>
      <c r="F16" s="905" t="s">
        <v>441</v>
      </c>
      <c r="G16" s="289"/>
      <c r="H16" s="289"/>
      <c r="I16" s="457"/>
      <c r="J16" s="458"/>
      <c r="K16" s="459" t="s">
        <v>39</v>
      </c>
      <c r="L16" s="460" t="s">
        <v>39</v>
      </c>
      <c r="M16" s="899" t="s">
        <v>436</v>
      </c>
      <c r="N16" s="287" t="s">
        <v>434</v>
      </c>
      <c r="O16" s="872">
        <v>44398</v>
      </c>
      <c r="P16" s="873">
        <v>12</v>
      </c>
      <c r="Q16" s="875" t="s">
        <v>39</v>
      </c>
      <c r="R16" s="469" t="s">
        <v>435</v>
      </c>
      <c r="S16" s="875" t="s">
        <v>39</v>
      </c>
      <c r="U16" s="448"/>
      <c r="Z16" s="456"/>
      <c r="AA16" s="456"/>
    </row>
    <row r="17" spans="1:27" ht="23.25" customHeight="1">
      <c r="A17" s="276">
        <f>A16</f>
        <v>5</v>
      </c>
      <c r="C17" s="297"/>
      <c r="D17" s="300" t="s">
        <v>437</v>
      </c>
      <c r="E17" s="300">
        <v>1000003</v>
      </c>
      <c r="F17" s="904"/>
      <c r="G17" s="303"/>
      <c r="H17" s="303">
        <v>36</v>
      </c>
      <c r="I17" s="449"/>
      <c r="J17" s="450">
        <v>300</v>
      </c>
      <c r="K17" s="451" t="s">
        <v>39</v>
      </c>
      <c r="L17" s="449">
        <v>360</v>
      </c>
      <c r="M17" s="900">
        <v>0.1</v>
      </c>
      <c r="N17" s="300" t="s">
        <v>438</v>
      </c>
      <c r="O17" s="468">
        <v>44409</v>
      </c>
      <c r="P17" s="452">
        <v>3</v>
      </c>
      <c r="Q17" s="453" t="s">
        <v>39</v>
      </c>
      <c r="R17" s="463" t="s">
        <v>439</v>
      </c>
      <c r="S17" s="470" t="s">
        <v>39</v>
      </c>
      <c r="U17" s="448"/>
      <c r="Z17" s="456"/>
      <c r="AA17" s="456"/>
    </row>
    <row r="18" spans="1:27" ht="23.25" customHeight="1">
      <c r="A18" s="276">
        <f>ROW()/2-3</f>
        <v>6</v>
      </c>
      <c r="C18" s="571">
        <v>4</v>
      </c>
      <c r="D18" s="440"/>
      <c r="E18" s="285">
        <v>44527</v>
      </c>
      <c r="F18" s="905" t="s">
        <v>442</v>
      </c>
      <c r="G18" s="289"/>
      <c r="H18" s="289"/>
      <c r="I18" s="457"/>
      <c r="J18" s="458"/>
      <c r="K18" s="459" t="s">
        <v>39</v>
      </c>
      <c r="L18" s="460" t="s">
        <v>39</v>
      </c>
      <c r="M18" s="899" t="s">
        <v>436</v>
      </c>
      <c r="N18" s="314" t="s">
        <v>434</v>
      </c>
      <c r="O18" s="872">
        <v>44398</v>
      </c>
      <c r="P18" s="873">
        <v>12</v>
      </c>
      <c r="Q18" s="875" t="s">
        <v>39</v>
      </c>
      <c r="R18" s="469" t="s">
        <v>435</v>
      </c>
      <c r="S18" s="875" t="s">
        <v>39</v>
      </c>
      <c r="U18" s="448"/>
      <c r="Z18" s="456"/>
      <c r="AA18" s="456"/>
    </row>
    <row r="19" spans="1:27" ht="23.25" customHeight="1">
      <c r="A19" s="276">
        <f>A18</f>
        <v>6</v>
      </c>
      <c r="C19" s="297"/>
      <c r="D19" s="300" t="s">
        <v>437</v>
      </c>
      <c r="E19" s="300">
        <v>1000003</v>
      </c>
      <c r="F19" s="904"/>
      <c r="G19" s="303"/>
      <c r="H19" s="303">
        <v>12</v>
      </c>
      <c r="I19" s="449"/>
      <c r="J19" s="450">
        <v>0</v>
      </c>
      <c r="K19" s="451" t="s">
        <v>39</v>
      </c>
      <c r="L19" s="449">
        <v>0</v>
      </c>
      <c r="M19" s="900">
        <v>0.1</v>
      </c>
      <c r="N19" s="300" t="s">
        <v>438</v>
      </c>
      <c r="O19" s="468">
        <v>44409</v>
      </c>
      <c r="P19" s="452">
        <v>1</v>
      </c>
      <c r="Q19" s="453" t="s">
        <v>39</v>
      </c>
      <c r="R19" s="463" t="s">
        <v>439</v>
      </c>
      <c r="S19" s="470" t="s">
        <v>39</v>
      </c>
      <c r="U19" s="448"/>
      <c r="Z19" s="456"/>
      <c r="AA19" s="456"/>
    </row>
    <row r="20" spans="1:27" ht="23.25" customHeight="1">
      <c r="A20" s="276">
        <f>ROW()/2-3</f>
        <v>7</v>
      </c>
      <c r="C20" s="571">
        <v>5</v>
      </c>
      <c r="D20" s="440"/>
      <c r="E20" s="285">
        <v>44527</v>
      </c>
      <c r="F20" s="905" t="s">
        <v>443</v>
      </c>
      <c r="G20" s="289"/>
      <c r="H20" s="289"/>
      <c r="I20" s="457"/>
      <c r="J20" s="458"/>
      <c r="K20" s="459" t="s">
        <v>39</v>
      </c>
      <c r="L20" s="460" t="s">
        <v>39</v>
      </c>
      <c r="M20" s="899" t="s">
        <v>436</v>
      </c>
      <c r="N20" s="314" t="s">
        <v>434</v>
      </c>
      <c r="O20" s="872">
        <v>44398</v>
      </c>
      <c r="P20" s="873">
        <v>12</v>
      </c>
      <c r="Q20" s="875" t="s">
        <v>39</v>
      </c>
      <c r="R20" s="469" t="s">
        <v>435</v>
      </c>
      <c r="S20" s="875" t="s">
        <v>39</v>
      </c>
      <c r="U20" s="448"/>
      <c r="Z20" s="456"/>
      <c r="AA20" s="456"/>
    </row>
    <row r="21" spans="1:27" ht="23.25" customHeight="1">
      <c r="A21" s="276">
        <f>A20</f>
        <v>7</v>
      </c>
      <c r="C21" s="297"/>
      <c r="D21" s="300" t="s">
        <v>437</v>
      </c>
      <c r="E21" s="300">
        <v>1000003</v>
      </c>
      <c r="F21" s="904"/>
      <c r="G21" s="303"/>
      <c r="H21" s="303">
        <v>24</v>
      </c>
      <c r="I21" s="449"/>
      <c r="J21" s="450">
        <v>0</v>
      </c>
      <c r="K21" s="451" t="s">
        <v>39</v>
      </c>
      <c r="L21" s="449">
        <v>0</v>
      </c>
      <c r="M21" s="900">
        <v>0.1</v>
      </c>
      <c r="N21" s="300" t="s">
        <v>438</v>
      </c>
      <c r="O21" s="468">
        <v>44409</v>
      </c>
      <c r="P21" s="452">
        <v>2</v>
      </c>
      <c r="Q21" s="453" t="s">
        <v>39</v>
      </c>
      <c r="R21" s="463" t="s">
        <v>439</v>
      </c>
      <c r="S21" s="470" t="s">
        <v>39</v>
      </c>
      <c r="U21" s="448"/>
      <c r="Z21" s="456"/>
      <c r="AA21" s="456"/>
    </row>
    <row r="22" spans="1:27" ht="23.25" customHeight="1">
      <c r="A22" s="276">
        <f>ROW()/2-3</f>
        <v>8</v>
      </c>
      <c r="C22" s="571">
        <v>6</v>
      </c>
      <c r="D22" s="440"/>
      <c r="E22" s="285">
        <v>44528</v>
      </c>
      <c r="F22" s="905" t="s">
        <v>444</v>
      </c>
      <c r="G22" s="289"/>
      <c r="H22" s="289"/>
      <c r="I22" s="457"/>
      <c r="J22" s="458"/>
      <c r="K22" s="459" t="s">
        <v>39</v>
      </c>
      <c r="L22" s="461"/>
      <c r="M22" s="899" t="s">
        <v>436</v>
      </c>
      <c r="N22" s="314" t="s">
        <v>445</v>
      </c>
      <c r="O22" s="872">
        <v>44409</v>
      </c>
      <c r="P22" s="873">
        <v>0</v>
      </c>
      <c r="Q22" s="875" t="s">
        <v>39</v>
      </c>
      <c r="R22" s="469" t="s">
        <v>39</v>
      </c>
      <c r="S22" s="875" t="s">
        <v>39</v>
      </c>
      <c r="U22" s="448"/>
      <c r="Z22" s="456"/>
      <c r="AA22" s="456"/>
    </row>
    <row r="23" spans="1:27" ht="23.25" customHeight="1">
      <c r="A23" s="276">
        <f>A22</f>
        <v>8</v>
      </c>
      <c r="C23" s="572"/>
      <c r="D23" s="300" t="s">
        <v>446</v>
      </c>
      <c r="E23" s="300">
        <v>1000004</v>
      </c>
      <c r="F23" s="904"/>
      <c r="G23" s="303"/>
      <c r="H23" s="303">
        <v>4</v>
      </c>
      <c r="I23" s="449"/>
      <c r="J23" s="450">
        <v>3000</v>
      </c>
      <c r="K23" s="451" t="s">
        <v>39</v>
      </c>
      <c r="L23" s="449">
        <f t="shared" ref="L23" si="0">H23*J23</f>
        <v>12000</v>
      </c>
      <c r="M23" s="900">
        <v>0.1</v>
      </c>
      <c r="N23" s="300" t="s">
        <v>39</v>
      </c>
      <c r="O23" s="468"/>
      <c r="P23" s="452">
        <v>4</v>
      </c>
      <c r="Q23" s="453" t="s">
        <v>39</v>
      </c>
      <c r="R23" s="463" t="s">
        <v>439</v>
      </c>
      <c r="S23" s="470" t="s">
        <v>39</v>
      </c>
      <c r="U23" s="448"/>
      <c r="Z23" s="456"/>
      <c r="AA23" s="456"/>
    </row>
    <row r="24" spans="1:27" ht="23.25" customHeight="1">
      <c r="A24" s="276">
        <f>ROW()/2-3</f>
        <v>9</v>
      </c>
      <c r="C24" s="571">
        <v>7</v>
      </c>
      <c r="D24" s="440">
        <v>345678</v>
      </c>
      <c r="E24" s="285">
        <v>44528</v>
      </c>
      <c r="F24" s="905" t="s">
        <v>447</v>
      </c>
      <c r="G24" s="289"/>
      <c r="H24" s="289"/>
      <c r="I24" s="457"/>
      <c r="J24" s="458"/>
      <c r="K24" s="459" t="s">
        <v>39</v>
      </c>
      <c r="L24" s="461"/>
      <c r="M24" s="899" t="s">
        <v>436</v>
      </c>
      <c r="N24" s="314" t="s">
        <v>434</v>
      </c>
      <c r="O24" s="872">
        <v>44409</v>
      </c>
      <c r="P24" s="873">
        <v>20</v>
      </c>
      <c r="Q24" s="875" t="s">
        <v>39</v>
      </c>
      <c r="R24" s="469" t="s">
        <v>435</v>
      </c>
      <c r="S24" s="875" t="s">
        <v>39</v>
      </c>
      <c r="U24" s="448"/>
      <c r="Z24" s="456"/>
      <c r="AA24" s="456"/>
    </row>
    <row r="25" spans="1:27" ht="23.25" customHeight="1">
      <c r="A25" s="276">
        <f>A24</f>
        <v>9</v>
      </c>
      <c r="C25" s="297"/>
      <c r="D25" s="300" t="s">
        <v>446</v>
      </c>
      <c r="E25" s="300">
        <v>1000004</v>
      </c>
      <c r="F25" s="904"/>
      <c r="G25" s="303"/>
      <c r="H25" s="303">
        <v>20</v>
      </c>
      <c r="I25" s="449"/>
      <c r="J25" s="450">
        <v>200</v>
      </c>
      <c r="K25" s="451"/>
      <c r="L25" s="449">
        <f t="shared" ref="L25" si="1">H25*J25</f>
        <v>4000</v>
      </c>
      <c r="M25" s="900">
        <v>0.1</v>
      </c>
      <c r="N25" s="300" t="s">
        <v>448</v>
      </c>
      <c r="O25" s="468">
        <v>44428</v>
      </c>
      <c r="P25" s="452">
        <v>1</v>
      </c>
      <c r="Q25" s="453" t="s">
        <v>39</v>
      </c>
      <c r="R25" s="463" t="s">
        <v>439</v>
      </c>
      <c r="S25" s="470" t="s">
        <v>39</v>
      </c>
      <c r="U25" s="448"/>
      <c r="Z25" s="456"/>
      <c r="AA25" s="456"/>
    </row>
    <row r="26" spans="1:27" ht="23.25" customHeight="1">
      <c r="A26" s="276">
        <f>ROW()/2-3</f>
        <v>10</v>
      </c>
      <c r="C26" s="571">
        <v>8</v>
      </c>
      <c r="D26" s="440">
        <v>456789</v>
      </c>
      <c r="E26" s="285">
        <v>44528</v>
      </c>
      <c r="F26" s="905" t="s">
        <v>447</v>
      </c>
      <c r="G26" s="289"/>
      <c r="H26" s="289"/>
      <c r="I26" s="457"/>
      <c r="J26" s="458"/>
      <c r="K26" s="459" t="s">
        <v>39</v>
      </c>
      <c r="L26" s="461"/>
      <c r="M26" s="899" t="s">
        <v>436</v>
      </c>
      <c r="N26" s="314" t="s">
        <v>434</v>
      </c>
      <c r="O26" s="872">
        <v>44409</v>
      </c>
      <c r="P26" s="873">
        <v>20</v>
      </c>
      <c r="Q26" s="875" t="s">
        <v>39</v>
      </c>
      <c r="R26" s="469" t="s">
        <v>435</v>
      </c>
      <c r="S26" s="875" t="s">
        <v>39</v>
      </c>
      <c r="U26" s="448"/>
      <c r="Z26" s="456"/>
      <c r="AA26" s="456"/>
    </row>
    <row r="27" spans="1:27" ht="23.25" customHeight="1">
      <c r="A27" s="276">
        <f>A26</f>
        <v>10</v>
      </c>
      <c r="C27" s="297"/>
      <c r="D27" s="300" t="s">
        <v>446</v>
      </c>
      <c r="E27" s="300">
        <v>1000004</v>
      </c>
      <c r="F27" s="904"/>
      <c r="G27" s="303"/>
      <c r="H27" s="303">
        <v>20</v>
      </c>
      <c r="I27" s="449"/>
      <c r="J27" s="450">
        <v>200</v>
      </c>
      <c r="K27" s="451" t="s">
        <v>39</v>
      </c>
      <c r="L27" s="449">
        <f t="shared" ref="L27" si="2">H27*J27</f>
        <v>4000</v>
      </c>
      <c r="M27" s="900">
        <v>0.1</v>
      </c>
      <c r="N27" s="300" t="s">
        <v>448</v>
      </c>
      <c r="O27" s="468">
        <v>44428</v>
      </c>
      <c r="P27" s="452">
        <v>1</v>
      </c>
      <c r="Q27" s="453" t="s">
        <v>39</v>
      </c>
      <c r="R27" s="463" t="s">
        <v>439</v>
      </c>
      <c r="S27" s="470" t="s">
        <v>39</v>
      </c>
      <c r="U27" s="448"/>
      <c r="Z27" s="456"/>
      <c r="AA27" s="456"/>
    </row>
    <row r="28" spans="1:27" ht="23.25" customHeight="1">
      <c r="A28" s="276">
        <f>ROW()/2-3</f>
        <v>11</v>
      </c>
      <c r="C28" s="571">
        <v>9</v>
      </c>
      <c r="D28" s="440">
        <v>567890</v>
      </c>
      <c r="E28" s="285">
        <v>44528</v>
      </c>
      <c r="F28" s="905" t="s">
        <v>447</v>
      </c>
      <c r="G28" s="289"/>
      <c r="H28" s="289"/>
      <c r="I28" s="457"/>
      <c r="J28" s="458"/>
      <c r="K28" s="459" t="s">
        <v>39</v>
      </c>
      <c r="L28" s="461"/>
      <c r="M28" s="899" t="s">
        <v>436</v>
      </c>
      <c r="N28" s="314" t="s">
        <v>434</v>
      </c>
      <c r="O28" s="872">
        <v>44409</v>
      </c>
      <c r="P28" s="873">
        <v>20</v>
      </c>
      <c r="Q28" s="875" t="s">
        <v>39</v>
      </c>
      <c r="R28" s="469" t="s">
        <v>435</v>
      </c>
      <c r="S28" s="875" t="s">
        <v>39</v>
      </c>
      <c r="U28" s="448"/>
      <c r="Z28" s="456"/>
      <c r="AA28" s="456"/>
    </row>
    <row r="29" spans="1:27" ht="23.25" customHeight="1">
      <c r="A29" s="276">
        <f>A28</f>
        <v>11</v>
      </c>
      <c r="C29" s="297"/>
      <c r="D29" s="300" t="s">
        <v>446</v>
      </c>
      <c r="E29" s="300">
        <v>1000004</v>
      </c>
      <c r="F29" s="904"/>
      <c r="G29" s="303"/>
      <c r="H29" s="303">
        <v>20</v>
      </c>
      <c r="I29" s="449"/>
      <c r="J29" s="450">
        <v>200</v>
      </c>
      <c r="K29" s="451" t="s">
        <v>39</v>
      </c>
      <c r="L29" s="449">
        <f t="shared" ref="L29" si="3">H29*J29</f>
        <v>4000</v>
      </c>
      <c r="M29" s="900">
        <v>0.1</v>
      </c>
      <c r="N29" s="300" t="s">
        <v>448</v>
      </c>
      <c r="O29" s="468">
        <v>44428</v>
      </c>
      <c r="P29" s="452">
        <v>1</v>
      </c>
      <c r="Q29" s="453" t="s">
        <v>39</v>
      </c>
      <c r="R29" s="463" t="s">
        <v>439</v>
      </c>
      <c r="S29" s="470" t="s">
        <v>39</v>
      </c>
      <c r="U29" s="448"/>
      <c r="Z29" s="456"/>
      <c r="AA29" s="456"/>
    </row>
    <row r="30" spans="1:27" ht="23.25" customHeight="1">
      <c r="A30" s="276">
        <f>ROW()/2-3</f>
        <v>12</v>
      </c>
      <c r="C30" s="571">
        <v>10</v>
      </c>
      <c r="D30" s="440"/>
      <c r="E30" s="285">
        <v>44528</v>
      </c>
      <c r="F30" s="905" t="s">
        <v>449</v>
      </c>
      <c r="G30" s="289"/>
      <c r="H30" s="289"/>
      <c r="I30" s="457"/>
      <c r="J30" s="458"/>
      <c r="K30" s="459" t="s">
        <v>39</v>
      </c>
      <c r="L30" s="461"/>
      <c r="M30" s="899" t="s">
        <v>436</v>
      </c>
      <c r="N30" s="287" t="s">
        <v>450</v>
      </c>
      <c r="O30" s="872">
        <v>44409</v>
      </c>
      <c r="P30" s="873"/>
      <c r="Q30" s="875"/>
      <c r="R30" s="469"/>
      <c r="S30" s="875"/>
      <c r="U30" s="448"/>
      <c r="Z30" s="456"/>
      <c r="AA30" s="456"/>
    </row>
    <row r="31" spans="1:27" ht="23.25" customHeight="1">
      <c r="A31" s="276">
        <f>A30</f>
        <v>12</v>
      </c>
      <c r="C31" s="572"/>
      <c r="D31" s="300"/>
      <c r="E31" s="300">
        <v>1000004</v>
      </c>
      <c r="F31" s="904"/>
      <c r="G31" s="303"/>
      <c r="H31" s="303">
        <v>1</v>
      </c>
      <c r="I31" s="449"/>
      <c r="J31" s="450">
        <v>1011</v>
      </c>
      <c r="K31" s="451" t="s">
        <v>39</v>
      </c>
      <c r="L31" s="449">
        <f t="shared" ref="L31" si="4">H31*J31</f>
        <v>1011</v>
      </c>
      <c r="M31" s="900">
        <v>0.1</v>
      </c>
      <c r="N31" s="300" t="s">
        <v>39</v>
      </c>
      <c r="O31" s="468">
        <v>44428</v>
      </c>
      <c r="P31" s="452">
        <v>1</v>
      </c>
      <c r="Q31" s="453"/>
      <c r="R31" s="463"/>
      <c r="S31" s="470"/>
      <c r="U31" s="448"/>
      <c r="Z31" s="456"/>
      <c r="AA31" s="456"/>
    </row>
    <row r="32" spans="1:27" ht="23.25" customHeight="1">
      <c r="C32" s="297">
        <v>11</v>
      </c>
      <c r="D32" s="287" t="s">
        <v>451</v>
      </c>
      <c r="E32" s="285">
        <v>44529</v>
      </c>
      <c r="F32" s="906" t="s">
        <v>452</v>
      </c>
      <c r="G32" s="296"/>
      <c r="H32" s="296"/>
      <c r="I32" s="461"/>
      <c r="J32" s="458"/>
      <c r="K32" s="459"/>
      <c r="L32" s="461"/>
      <c r="M32" s="901" t="s">
        <v>436</v>
      </c>
      <c r="N32" s="287" t="s">
        <v>434</v>
      </c>
      <c r="O32" s="872">
        <v>44409</v>
      </c>
      <c r="P32" s="873">
        <v>10</v>
      </c>
      <c r="Q32" s="462"/>
      <c r="R32" s="469" t="s">
        <v>453</v>
      </c>
      <c r="S32" s="874"/>
      <c r="U32" s="448"/>
      <c r="Z32" s="456"/>
      <c r="AA32" s="456"/>
    </row>
    <row r="33" spans="3:27" ht="23.25" customHeight="1">
      <c r="C33" s="572"/>
      <c r="D33" s="463" t="s">
        <v>437</v>
      </c>
      <c r="E33" s="300">
        <v>1000005</v>
      </c>
      <c r="F33" s="904"/>
      <c r="G33" s="303"/>
      <c r="H33" s="303">
        <v>10</v>
      </c>
      <c r="I33" s="449"/>
      <c r="J33" s="450">
        <v>10</v>
      </c>
      <c r="K33" s="464"/>
      <c r="L33" s="449">
        <f>H33*J33</f>
        <v>100</v>
      </c>
      <c r="M33" s="900">
        <v>0.1</v>
      </c>
      <c r="N33" s="300" t="s">
        <v>448</v>
      </c>
      <c r="O33" s="468">
        <v>44418</v>
      </c>
      <c r="P33" s="452">
        <v>1</v>
      </c>
      <c r="Q33" s="453"/>
      <c r="R33" s="463" t="s">
        <v>454</v>
      </c>
      <c r="S33" s="470"/>
      <c r="U33" s="448"/>
      <c r="Z33" s="456"/>
      <c r="AA33" s="456"/>
    </row>
    <row r="34" spans="3:27" ht="23.25" customHeight="1">
      <c r="C34" s="297">
        <v>12</v>
      </c>
      <c r="D34" s="440"/>
      <c r="E34" s="285">
        <v>44529</v>
      </c>
      <c r="F34" s="906" t="s">
        <v>455</v>
      </c>
      <c r="G34" s="296"/>
      <c r="H34" s="296"/>
      <c r="I34" s="461"/>
      <c r="J34" s="466"/>
      <c r="K34" s="467"/>
      <c r="L34" s="461"/>
      <c r="M34" s="901" t="s">
        <v>456</v>
      </c>
      <c r="N34" s="314"/>
      <c r="O34" s="872"/>
      <c r="P34" s="876"/>
      <c r="Q34" s="462"/>
      <c r="R34" s="469"/>
      <c r="S34" s="874"/>
      <c r="U34" s="448"/>
      <c r="Z34" s="456"/>
      <c r="AA34" s="456"/>
    </row>
    <row r="35" spans="3:27" ht="23.25" customHeight="1">
      <c r="C35" s="297"/>
      <c r="D35" s="463"/>
      <c r="E35" s="300">
        <v>1000005</v>
      </c>
      <c r="F35" s="296"/>
      <c r="G35" s="296"/>
      <c r="H35" s="296">
        <v>1</v>
      </c>
      <c r="I35" s="461"/>
      <c r="J35" s="450">
        <v>151</v>
      </c>
      <c r="K35" s="464"/>
      <c r="L35" s="461">
        <f>H35*J35</f>
        <v>151</v>
      </c>
      <c r="M35" s="902">
        <v>0.08</v>
      </c>
      <c r="N35" s="300"/>
      <c r="O35" s="468"/>
      <c r="P35" s="452"/>
      <c r="Q35" s="587"/>
      <c r="R35" s="463"/>
      <c r="S35" s="592"/>
      <c r="U35" s="448"/>
      <c r="Z35" s="456"/>
      <c r="AA35" s="456"/>
    </row>
    <row r="36" spans="3:27" ht="23.25" customHeight="1">
      <c r="C36" s="571">
        <v>13</v>
      </c>
      <c r="D36" s="440"/>
      <c r="E36" s="285"/>
      <c r="F36" s="289" t="s">
        <v>458</v>
      </c>
      <c r="G36" s="289"/>
      <c r="H36" s="289"/>
      <c r="I36" s="457"/>
      <c r="J36" s="458"/>
      <c r="K36" s="584"/>
      <c r="L36" s="585"/>
      <c r="M36" s="899" t="s">
        <v>436</v>
      </c>
      <c r="N36" s="287"/>
      <c r="O36" s="872"/>
      <c r="P36" s="876"/>
      <c r="Q36" s="462"/>
      <c r="R36" s="469"/>
      <c r="S36" s="874"/>
    </row>
    <row r="37" spans="3:27" ht="23.25" customHeight="1">
      <c r="C37" s="572"/>
      <c r="D37" s="300"/>
      <c r="E37" s="300"/>
      <c r="F37" s="303"/>
      <c r="G37" s="303"/>
      <c r="H37" s="303">
        <v>1</v>
      </c>
      <c r="I37" s="449"/>
      <c r="J37" s="450"/>
      <c r="K37" s="464"/>
      <c r="L37" s="449">
        <v>1</v>
      </c>
      <c r="M37" s="900">
        <v>0.1</v>
      </c>
      <c r="N37" s="300"/>
      <c r="O37" s="468"/>
      <c r="P37" s="452"/>
      <c r="Q37" s="587"/>
      <c r="R37" s="463"/>
      <c r="S37" s="592"/>
    </row>
    <row r="38" spans="3:27" ht="23.25" customHeight="1">
      <c r="C38" s="571">
        <v>14</v>
      </c>
      <c r="D38" s="440"/>
      <c r="E38" s="285"/>
      <c r="F38" s="289" t="s">
        <v>458</v>
      </c>
      <c r="G38" s="289"/>
      <c r="H38" s="289"/>
      <c r="I38" s="457"/>
      <c r="J38" s="458"/>
      <c r="K38" s="584"/>
      <c r="L38" s="585"/>
      <c r="M38" s="899" t="s">
        <v>456</v>
      </c>
      <c r="N38" s="287"/>
      <c r="O38" s="872"/>
      <c r="P38" s="876"/>
      <c r="Q38" s="462"/>
      <c r="R38" s="469"/>
      <c r="S38" s="874"/>
    </row>
    <row r="39" spans="3:27" ht="23.25" customHeight="1">
      <c r="C39" s="572"/>
      <c r="D39" s="300"/>
      <c r="E39" s="300"/>
      <c r="F39" s="303"/>
      <c r="G39" s="303"/>
      <c r="H39" s="303">
        <v>1</v>
      </c>
      <c r="I39" s="449"/>
      <c r="J39" s="450"/>
      <c r="K39" s="464"/>
      <c r="L39" s="449">
        <v>1</v>
      </c>
      <c r="M39" s="900">
        <v>0.08</v>
      </c>
      <c r="N39" s="300"/>
      <c r="O39" s="468"/>
      <c r="P39" s="452"/>
      <c r="Q39" s="587"/>
      <c r="R39" s="463"/>
      <c r="S39" s="592"/>
    </row>
    <row r="40" spans="3:27" ht="23.25" customHeight="1">
      <c r="C40" s="571">
        <v>15</v>
      </c>
      <c r="D40" s="440"/>
      <c r="E40" s="285"/>
      <c r="F40" s="289" t="s">
        <v>459</v>
      </c>
      <c r="G40" s="289"/>
      <c r="H40" s="289"/>
      <c r="I40" s="457"/>
      <c r="J40" s="458"/>
      <c r="K40" s="584"/>
      <c r="L40" s="585"/>
      <c r="M40" s="289"/>
      <c r="N40" s="287"/>
      <c r="O40" s="872"/>
      <c r="P40" s="876"/>
      <c r="Q40" s="462"/>
      <c r="R40" s="469"/>
      <c r="S40" s="874"/>
    </row>
    <row r="41" spans="3:27" ht="23.25" customHeight="1">
      <c r="C41" s="572"/>
      <c r="D41" s="300"/>
      <c r="E41" s="300"/>
      <c r="F41" s="303"/>
      <c r="G41" s="303"/>
      <c r="H41" s="303"/>
      <c r="I41" s="449"/>
      <c r="J41" s="450"/>
      <c r="K41" s="464"/>
      <c r="L41" s="903">
        <f>SUM(L12:L35)-(SUM(L37:L39))</f>
        <v>42420</v>
      </c>
      <c r="M41" s="904" t="s">
        <v>861</v>
      </c>
      <c r="N41" s="300"/>
      <c r="O41" s="468"/>
      <c r="P41" s="452"/>
      <c r="Q41" s="587"/>
      <c r="R41" s="463"/>
      <c r="S41" s="592"/>
    </row>
  </sheetData>
  <mergeCells count="13">
    <mergeCell ref="R10:S11"/>
    <mergeCell ref="P11:Q11"/>
    <mergeCell ref="C4:F4"/>
    <mergeCell ref="C10:C11"/>
    <mergeCell ref="F10:F11"/>
    <mergeCell ref="G10:G11"/>
    <mergeCell ref="H10:H11"/>
    <mergeCell ref="I10:I11"/>
    <mergeCell ref="J10:K11"/>
    <mergeCell ref="L10:L11"/>
    <mergeCell ref="M10:M11"/>
    <mergeCell ref="N10:N11"/>
    <mergeCell ref="P10:Q10"/>
  </mergeCells>
  <phoneticPr fontId="1"/>
  <pageMargins left="0.70866141732283472" right="0.70866141732283472" top="1.1417322834645669" bottom="0.74803149606299213" header="0.9055118110236221" footer="0.31496062992125984"/>
  <pageSetup paperSize="9" scale="46" firstPageNumber="43" orientation="landscape" r:id="rId1"/>
  <rowBreaks count="1" manualBreakCount="1">
    <brk id="42" min="2" max="1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pageSetUpPr fitToPage="1"/>
  </sheetPr>
  <dimension ref="A1:AB48"/>
  <sheetViews>
    <sheetView view="pageBreakPreview" topLeftCell="D1" zoomScale="70" zoomScaleNormal="100" zoomScaleSheetLayoutView="70" workbookViewId="0">
      <selection activeCell="X55" sqref="X55"/>
    </sheetView>
  </sheetViews>
  <sheetFormatPr defaultColWidth="9" defaultRowHeight="23.25" customHeight="1"/>
  <cols>
    <col min="1" max="1" width="2.875" style="99" customWidth="1"/>
    <col min="2" max="2" width="10.625" style="99" customWidth="1"/>
    <col min="3" max="3" width="4" style="99" customWidth="1"/>
    <col min="4" max="4" width="14.875" style="100" customWidth="1"/>
    <col min="5" max="5" width="23.75" style="101" bestFit="1" customWidth="1"/>
    <col min="6" max="6" width="41.625" style="99" customWidth="1"/>
    <col min="7" max="7" width="33.75" style="99" customWidth="1"/>
    <col min="8" max="8" width="13.125" style="99" customWidth="1"/>
    <col min="9" max="9" width="10.625" style="99" customWidth="1"/>
    <col min="10" max="10" width="12.125" style="91" customWidth="1"/>
    <col min="11" max="11" width="3.125" style="99" customWidth="1"/>
    <col min="12" max="12" width="14.375" style="91" customWidth="1"/>
    <col min="13" max="13" width="20.25" style="99" customWidth="1"/>
    <col min="14" max="14" width="9.25" style="100" customWidth="1"/>
    <col min="15" max="15" width="11.5" style="99" customWidth="1"/>
    <col min="16" max="16" width="9.75" style="99" customWidth="1"/>
    <col min="17" max="17" width="3.75" style="99" customWidth="1"/>
    <col min="18" max="18" width="10.125" style="100" customWidth="1"/>
    <col min="19" max="19" width="2" style="99" customWidth="1"/>
    <col min="20" max="20" width="11.25" style="92" customWidth="1"/>
    <col min="21" max="21" width="9.5" style="99" customWidth="1"/>
    <col min="22" max="25" width="9" style="99"/>
    <col min="26" max="26" width="26.375" style="99" customWidth="1"/>
    <col min="27" max="28" width="15.375" style="99" customWidth="1"/>
    <col min="29" max="16384" width="9" style="99"/>
  </cols>
  <sheetData>
    <row r="1" spans="1:28" ht="5.0999999999999996" customHeight="1">
      <c r="A1" s="97"/>
      <c r="B1" s="97"/>
      <c r="C1" s="97"/>
      <c r="D1" s="97"/>
      <c r="E1" s="97"/>
      <c r="F1" s="97"/>
      <c r="G1" s="97"/>
      <c r="H1" s="97"/>
      <c r="I1" s="97"/>
      <c r="J1" s="97"/>
      <c r="K1" s="97"/>
      <c r="L1" s="97"/>
      <c r="M1" s="97"/>
      <c r="N1" s="97"/>
      <c r="O1" s="97"/>
      <c r="P1" s="97"/>
      <c r="Q1" s="97"/>
      <c r="R1" s="97"/>
      <c r="S1" s="97"/>
      <c r="T1" s="97"/>
      <c r="U1" s="97"/>
    </row>
    <row r="2" spans="1:28" ht="5.0999999999999996" customHeight="1">
      <c r="A2" s="97"/>
      <c r="B2" s="97"/>
      <c r="C2" s="97"/>
      <c r="D2" s="97"/>
      <c r="E2" s="97"/>
      <c r="F2" s="97"/>
      <c r="G2" s="97"/>
      <c r="H2" s="97"/>
      <c r="I2" s="97"/>
      <c r="J2" s="97"/>
      <c r="K2" s="97"/>
      <c r="L2" s="97"/>
      <c r="M2" s="97"/>
      <c r="N2" s="97"/>
      <c r="O2" s="97"/>
      <c r="P2" s="97"/>
      <c r="Q2" s="97"/>
      <c r="R2" s="97"/>
      <c r="S2" s="97"/>
      <c r="T2" s="97"/>
      <c r="U2" s="97"/>
    </row>
    <row r="3" spans="1:28" s="102" customFormat="1" ht="23.25" customHeight="1" thickBot="1">
      <c r="A3" s="97"/>
      <c r="B3" s="97"/>
      <c r="C3" s="97"/>
      <c r="D3" s="97"/>
      <c r="E3" s="97"/>
      <c r="F3" s="97"/>
      <c r="G3" s="97"/>
      <c r="H3" s="97"/>
      <c r="I3" s="97"/>
      <c r="J3" s="97"/>
      <c r="K3" s="97"/>
      <c r="L3" s="97"/>
      <c r="M3" s="97"/>
      <c r="N3" s="97"/>
      <c r="O3" s="97"/>
      <c r="P3" s="97"/>
      <c r="Q3" s="97"/>
      <c r="R3" s="97"/>
      <c r="S3" s="97"/>
      <c r="T3" s="97"/>
      <c r="U3" s="97"/>
    </row>
    <row r="4" spans="1:28" ht="23.25" customHeight="1" thickBot="1">
      <c r="A4" s="97"/>
      <c r="B4" s="97"/>
      <c r="C4" s="1700" t="s">
        <v>463</v>
      </c>
      <c r="D4" s="1701"/>
      <c r="E4" s="1701"/>
      <c r="F4" s="1702"/>
      <c r="G4" s="97"/>
      <c r="H4" s="97"/>
      <c r="I4" s="97"/>
      <c r="J4" s="97"/>
      <c r="K4" s="97"/>
      <c r="L4" s="97"/>
      <c r="M4" s="97"/>
      <c r="N4" s="97"/>
      <c r="O4" s="97"/>
      <c r="P4" s="97"/>
      <c r="Q4" s="97"/>
      <c r="R4" s="97"/>
      <c r="S4" s="97"/>
      <c r="T4" s="97"/>
      <c r="U4" s="97"/>
    </row>
    <row r="5" spans="1:28" s="276" customFormat="1" ht="23.25" customHeight="1">
      <c r="B5" s="426"/>
      <c r="D5" s="427"/>
      <c r="E5" s="428"/>
      <c r="F5" s="426"/>
      <c r="G5" s="426"/>
      <c r="H5" s="426"/>
      <c r="I5" s="426"/>
      <c r="J5" s="254"/>
      <c r="K5" s="429"/>
      <c r="L5" s="430"/>
      <c r="M5" s="426"/>
      <c r="N5" s="427"/>
      <c r="Q5" s="429"/>
      <c r="R5" s="254"/>
    </row>
    <row r="6" spans="1:28" s="276" customFormat="1" ht="23.25" customHeight="1">
      <c r="B6" s="426"/>
      <c r="C6" s="907" t="s">
        <v>527</v>
      </c>
      <c r="D6" s="936"/>
      <c r="E6" s="929"/>
      <c r="F6" s="641" t="s">
        <v>224</v>
      </c>
      <c r="G6" s="930" t="s">
        <v>863</v>
      </c>
      <c r="H6" s="268" t="s">
        <v>225</v>
      </c>
      <c r="I6" s="641" t="s">
        <v>405</v>
      </c>
      <c r="J6" s="931"/>
      <c r="K6" s="930"/>
      <c r="L6" s="932" t="s">
        <v>23</v>
      </c>
      <c r="M6" s="268">
        <v>99999999</v>
      </c>
      <c r="N6" s="427"/>
      <c r="Q6" s="429"/>
      <c r="R6" s="254"/>
      <c r="T6" s="276" t="s">
        <v>412</v>
      </c>
    </row>
    <row r="7" spans="1:28" s="276" customFormat="1" ht="23.25" customHeight="1">
      <c r="B7" s="426"/>
      <c r="C7" s="825" t="s">
        <v>756</v>
      </c>
      <c r="D7" s="936"/>
      <c r="E7" s="929"/>
      <c r="F7" s="641"/>
      <c r="G7" s="930"/>
      <c r="H7" s="932" t="s">
        <v>801</v>
      </c>
      <c r="I7" s="268" t="s">
        <v>795</v>
      </c>
      <c r="J7" s="931"/>
      <c r="K7" s="930"/>
      <c r="L7" s="933" t="s">
        <v>860</v>
      </c>
      <c r="M7" s="934">
        <v>44540</v>
      </c>
      <c r="N7" s="427"/>
      <c r="Q7" s="429"/>
      <c r="R7" s="254"/>
      <c r="T7" s="433" t="s">
        <v>415</v>
      </c>
    </row>
    <row r="8" spans="1:28" ht="23.25" customHeight="1">
      <c r="D8" s="103"/>
      <c r="E8" s="106"/>
      <c r="K8" s="104"/>
      <c r="L8" s="93"/>
      <c r="Q8" s="104"/>
      <c r="R8" s="91"/>
      <c r="T8" s="107"/>
      <c r="U8" s="107"/>
    </row>
    <row r="9" spans="1:28" ht="33" customHeight="1">
      <c r="D9" s="105"/>
      <c r="F9" s="108"/>
      <c r="G9" s="108"/>
      <c r="H9" s="472" t="s">
        <v>828</v>
      </c>
      <c r="I9" s="108"/>
      <c r="J9" s="94"/>
      <c r="M9" s="108"/>
      <c r="P9" s="109"/>
      <c r="Q9" s="109"/>
    </row>
    <row r="10" spans="1:28" ht="23.25" customHeight="1">
      <c r="C10" s="1703" t="s">
        <v>345</v>
      </c>
      <c r="D10" s="952" t="s">
        <v>417</v>
      </c>
      <c r="E10" s="925" t="s">
        <v>709</v>
      </c>
      <c r="F10" s="1705" t="s">
        <v>234</v>
      </c>
      <c r="G10" s="1705" t="s">
        <v>419</v>
      </c>
      <c r="H10" s="1707" t="s">
        <v>420</v>
      </c>
      <c r="I10" s="1707" t="s">
        <v>421</v>
      </c>
      <c r="J10" s="1696" t="s">
        <v>422</v>
      </c>
      <c r="K10" s="1697"/>
      <c r="L10" s="1709" t="s">
        <v>423</v>
      </c>
      <c r="M10" s="1707" t="s">
        <v>424</v>
      </c>
      <c r="N10" s="1711" t="s">
        <v>425</v>
      </c>
      <c r="O10" s="950" t="s">
        <v>426</v>
      </c>
      <c r="P10" s="1696" t="s">
        <v>427</v>
      </c>
      <c r="Q10" s="1697"/>
      <c r="R10" s="1696" t="s">
        <v>428</v>
      </c>
      <c r="S10" s="1697"/>
      <c r="T10" s="908" t="s">
        <v>352</v>
      </c>
    </row>
    <row r="11" spans="1:28" ht="23.25" customHeight="1">
      <c r="C11" s="1704"/>
      <c r="D11" s="172" t="s">
        <v>429</v>
      </c>
      <c r="E11" s="280" t="s">
        <v>710</v>
      </c>
      <c r="F11" s="1706"/>
      <c r="G11" s="1706"/>
      <c r="H11" s="1708"/>
      <c r="I11" s="1708"/>
      <c r="J11" s="1698"/>
      <c r="K11" s="1699"/>
      <c r="L11" s="1710"/>
      <c r="M11" s="1708"/>
      <c r="N11" s="1708"/>
      <c r="O11" s="951" t="s">
        <v>431</v>
      </c>
      <c r="P11" s="1698" t="s">
        <v>432</v>
      </c>
      <c r="Q11" s="1699"/>
      <c r="R11" s="1698"/>
      <c r="S11" s="1699"/>
      <c r="T11" s="909" t="s">
        <v>358</v>
      </c>
    </row>
    <row r="12" spans="1:28" ht="23.25" customHeight="1">
      <c r="A12" s="99">
        <f>ROW()/2-3</f>
        <v>3</v>
      </c>
      <c r="C12" s="571">
        <v>1</v>
      </c>
      <c r="D12" s="177">
        <v>123456</v>
      </c>
      <c r="E12" s="926">
        <v>44524</v>
      </c>
      <c r="F12" s="912" t="s">
        <v>433</v>
      </c>
      <c r="G12" s="111"/>
      <c r="H12" s="111"/>
      <c r="I12" s="111"/>
      <c r="J12" s="112"/>
      <c r="K12" s="113" t="s">
        <v>39</v>
      </c>
      <c r="L12" s="95" t="s">
        <v>39</v>
      </c>
      <c r="M12" s="111"/>
      <c r="N12" s="114" t="s">
        <v>434</v>
      </c>
      <c r="O12" s="877">
        <v>44398</v>
      </c>
      <c r="P12" s="878">
        <v>31</v>
      </c>
      <c r="Q12" s="879" t="s">
        <v>39</v>
      </c>
      <c r="R12" s="112" t="s">
        <v>435</v>
      </c>
      <c r="S12" s="879" t="s">
        <v>39</v>
      </c>
      <c r="T12" s="910" t="s">
        <v>436</v>
      </c>
      <c r="U12" s="99" t="str">
        <f ca="1">IF(ISBLANK(INDIRECT($A$1&amp;"!B"&amp;($A12+$A$2))),"",IFERROR(TEXT(INDIRECT($A$1&amp;"!"&amp;U$1&amp;($A12+$A$2)),"@"),""))</f>
        <v/>
      </c>
      <c r="V12" s="115"/>
      <c r="AA12" s="115"/>
      <c r="AB12" s="115"/>
    </row>
    <row r="13" spans="1:28" ht="23.25" customHeight="1">
      <c r="A13" s="99">
        <f>A12</f>
        <v>3</v>
      </c>
      <c r="C13" s="297"/>
      <c r="D13" s="117" t="s">
        <v>437</v>
      </c>
      <c r="E13" s="117">
        <v>1000001</v>
      </c>
      <c r="F13" s="913"/>
      <c r="G13" s="118"/>
      <c r="H13" s="118">
        <v>31</v>
      </c>
      <c r="I13" s="119"/>
      <c r="J13" s="120">
        <v>15000</v>
      </c>
      <c r="K13" s="121" t="s">
        <v>39</v>
      </c>
      <c r="L13" s="119">
        <v>15000</v>
      </c>
      <c r="M13" s="118"/>
      <c r="N13" s="117" t="s">
        <v>438</v>
      </c>
      <c r="O13" s="135">
        <v>44428</v>
      </c>
      <c r="P13" s="122">
        <v>1</v>
      </c>
      <c r="Q13" s="123" t="s">
        <v>39</v>
      </c>
      <c r="R13" s="130" t="s">
        <v>439</v>
      </c>
      <c r="S13" s="136" t="s">
        <v>39</v>
      </c>
      <c r="T13" s="911">
        <v>0.1</v>
      </c>
      <c r="U13" s="99" t="str">
        <f ca="1">IF(ISBLANK(INDIRECT($A$1&amp;"!B"&amp;($A13+$A$2))),"",IFERROR(TEXT(INDIRECT($A$1&amp;"!"&amp;U$2&amp;($A13+$A$2)),"@"),""))</f>
        <v/>
      </c>
      <c r="V13" s="115"/>
      <c r="AA13" s="125"/>
      <c r="AB13" s="125"/>
    </row>
    <row r="14" spans="1:28" ht="23.25" customHeight="1">
      <c r="A14" s="99">
        <f>ROW()/2-3</f>
        <v>4</v>
      </c>
      <c r="C14" s="571">
        <v>2</v>
      </c>
      <c r="D14" s="177">
        <v>234567</v>
      </c>
      <c r="E14" s="926">
        <v>44524</v>
      </c>
      <c r="F14" s="912" t="s">
        <v>440</v>
      </c>
      <c r="G14" s="111"/>
      <c r="H14" s="111"/>
      <c r="I14" s="126"/>
      <c r="J14" s="127"/>
      <c r="K14" s="128" t="s">
        <v>39</v>
      </c>
      <c r="L14" s="96" t="s">
        <v>39</v>
      </c>
      <c r="M14" s="111"/>
      <c r="N14" s="114" t="s">
        <v>434</v>
      </c>
      <c r="O14" s="877">
        <v>44398</v>
      </c>
      <c r="P14" s="878">
        <v>31</v>
      </c>
      <c r="Q14" s="879" t="s">
        <v>39</v>
      </c>
      <c r="R14" s="112" t="s">
        <v>435</v>
      </c>
      <c r="S14" s="879" t="s">
        <v>39</v>
      </c>
      <c r="T14" s="910" t="s">
        <v>436</v>
      </c>
      <c r="V14" s="115"/>
      <c r="AA14" s="125"/>
      <c r="AB14" s="125"/>
    </row>
    <row r="15" spans="1:28" ht="23.25" customHeight="1">
      <c r="A15" s="99">
        <f>A14</f>
        <v>4</v>
      </c>
      <c r="C15" s="297"/>
      <c r="D15" s="117" t="s">
        <v>437</v>
      </c>
      <c r="E15" s="117">
        <v>1000001</v>
      </c>
      <c r="F15" s="913"/>
      <c r="G15" s="118"/>
      <c r="H15" s="118">
        <v>31</v>
      </c>
      <c r="I15" s="119"/>
      <c r="J15" s="120">
        <v>1800</v>
      </c>
      <c r="K15" s="121" t="s">
        <v>39</v>
      </c>
      <c r="L15" s="119">
        <v>1800</v>
      </c>
      <c r="M15" s="118"/>
      <c r="N15" s="117" t="s">
        <v>438</v>
      </c>
      <c r="O15" s="135">
        <v>44428</v>
      </c>
      <c r="P15" s="122">
        <v>1</v>
      </c>
      <c r="Q15" s="123" t="s">
        <v>39</v>
      </c>
      <c r="R15" s="130" t="s">
        <v>439</v>
      </c>
      <c r="S15" s="136" t="s">
        <v>39</v>
      </c>
      <c r="T15" s="911">
        <v>0.1</v>
      </c>
      <c r="V15" s="115"/>
      <c r="AA15" s="125"/>
      <c r="AB15" s="125"/>
    </row>
    <row r="16" spans="1:28" ht="23.25" customHeight="1">
      <c r="A16" s="99">
        <f>ROW()/2-3</f>
        <v>5</v>
      </c>
      <c r="C16" s="571">
        <v>3</v>
      </c>
      <c r="D16" s="177"/>
      <c r="E16" s="926">
        <v>44524</v>
      </c>
      <c r="F16" s="912" t="s">
        <v>441</v>
      </c>
      <c r="G16" s="111"/>
      <c r="H16" s="111"/>
      <c r="I16" s="126"/>
      <c r="J16" s="127"/>
      <c r="K16" s="128" t="s">
        <v>39</v>
      </c>
      <c r="L16" s="96" t="s">
        <v>39</v>
      </c>
      <c r="M16" s="111"/>
      <c r="N16" s="114" t="s">
        <v>434</v>
      </c>
      <c r="O16" s="877">
        <v>44398</v>
      </c>
      <c r="P16" s="878">
        <v>12</v>
      </c>
      <c r="Q16" s="879" t="s">
        <v>39</v>
      </c>
      <c r="R16" s="112" t="s">
        <v>435</v>
      </c>
      <c r="S16" s="879" t="s">
        <v>39</v>
      </c>
      <c r="T16" s="910" t="s">
        <v>436</v>
      </c>
      <c r="V16" s="115"/>
      <c r="AA16" s="125"/>
      <c r="AB16" s="125"/>
    </row>
    <row r="17" spans="1:28" ht="23.25" customHeight="1">
      <c r="A17" s="99">
        <f>A16</f>
        <v>5</v>
      </c>
      <c r="C17" s="297"/>
      <c r="D17" s="117" t="s">
        <v>437</v>
      </c>
      <c r="E17" s="117">
        <v>1000001</v>
      </c>
      <c r="F17" s="913"/>
      <c r="G17" s="118"/>
      <c r="H17" s="118">
        <v>36</v>
      </c>
      <c r="I17" s="119"/>
      <c r="J17" s="120">
        <v>300</v>
      </c>
      <c r="K17" s="121" t="s">
        <v>39</v>
      </c>
      <c r="L17" s="119">
        <v>360</v>
      </c>
      <c r="M17" s="118"/>
      <c r="N17" s="117" t="s">
        <v>438</v>
      </c>
      <c r="O17" s="135">
        <v>44409</v>
      </c>
      <c r="P17" s="122">
        <v>3</v>
      </c>
      <c r="Q17" s="123" t="s">
        <v>39</v>
      </c>
      <c r="R17" s="130" t="s">
        <v>439</v>
      </c>
      <c r="S17" s="136" t="s">
        <v>39</v>
      </c>
      <c r="T17" s="911">
        <v>0.1</v>
      </c>
      <c r="V17" s="115"/>
      <c r="AA17" s="125"/>
      <c r="AB17" s="125"/>
    </row>
    <row r="18" spans="1:28" ht="23.25" customHeight="1">
      <c r="A18" s="99">
        <f>ROW()/2-3</f>
        <v>6</v>
      </c>
      <c r="C18" s="571">
        <v>4</v>
      </c>
      <c r="D18" s="177"/>
      <c r="E18" s="926">
        <v>44524</v>
      </c>
      <c r="F18" s="912" t="s">
        <v>442</v>
      </c>
      <c r="G18" s="111"/>
      <c r="H18" s="111"/>
      <c r="I18" s="126"/>
      <c r="J18" s="127"/>
      <c r="K18" s="128" t="s">
        <v>39</v>
      </c>
      <c r="L18" s="96" t="s">
        <v>39</v>
      </c>
      <c r="M18" s="111"/>
      <c r="N18" s="114" t="s">
        <v>434</v>
      </c>
      <c r="O18" s="877">
        <v>44398</v>
      </c>
      <c r="P18" s="878">
        <v>12</v>
      </c>
      <c r="Q18" s="879" t="s">
        <v>39</v>
      </c>
      <c r="R18" s="112" t="s">
        <v>435</v>
      </c>
      <c r="S18" s="879" t="s">
        <v>39</v>
      </c>
      <c r="T18" s="910" t="s">
        <v>436</v>
      </c>
      <c r="V18" s="115"/>
      <c r="AA18" s="125"/>
      <c r="AB18" s="125"/>
    </row>
    <row r="19" spans="1:28" ht="23.25" customHeight="1">
      <c r="A19" s="99">
        <f>A18</f>
        <v>6</v>
      </c>
      <c r="C19" s="297"/>
      <c r="D19" s="117" t="s">
        <v>437</v>
      </c>
      <c r="E19" s="117">
        <v>1000001</v>
      </c>
      <c r="F19" s="913"/>
      <c r="G19" s="118"/>
      <c r="H19" s="118">
        <v>12</v>
      </c>
      <c r="I19" s="119"/>
      <c r="J19" s="120">
        <v>0</v>
      </c>
      <c r="K19" s="121" t="s">
        <v>39</v>
      </c>
      <c r="L19" s="119">
        <v>0</v>
      </c>
      <c r="M19" s="118"/>
      <c r="N19" s="117" t="s">
        <v>438</v>
      </c>
      <c r="O19" s="135">
        <v>44409</v>
      </c>
      <c r="P19" s="122">
        <v>1</v>
      </c>
      <c r="Q19" s="123" t="s">
        <v>39</v>
      </c>
      <c r="R19" s="130" t="s">
        <v>439</v>
      </c>
      <c r="S19" s="136" t="s">
        <v>39</v>
      </c>
      <c r="T19" s="911">
        <v>0.1</v>
      </c>
      <c r="V19" s="115"/>
      <c r="AA19" s="125"/>
      <c r="AB19" s="125"/>
    </row>
    <row r="20" spans="1:28" ht="23.25" customHeight="1">
      <c r="A20" s="99">
        <f>ROW()/2-3</f>
        <v>7</v>
      </c>
      <c r="C20" s="571">
        <v>5</v>
      </c>
      <c r="D20" s="177"/>
      <c r="E20" s="110">
        <v>44524</v>
      </c>
      <c r="F20" s="912" t="s">
        <v>443</v>
      </c>
      <c r="G20" s="111"/>
      <c r="H20" s="111"/>
      <c r="I20" s="126"/>
      <c r="J20" s="127"/>
      <c r="K20" s="128" t="s">
        <v>39</v>
      </c>
      <c r="L20" s="96" t="s">
        <v>39</v>
      </c>
      <c r="M20" s="111"/>
      <c r="N20" s="114" t="s">
        <v>434</v>
      </c>
      <c r="O20" s="877">
        <v>44398</v>
      </c>
      <c r="P20" s="878">
        <v>12</v>
      </c>
      <c r="Q20" s="879" t="s">
        <v>39</v>
      </c>
      <c r="R20" s="112" t="s">
        <v>435</v>
      </c>
      <c r="S20" s="879" t="s">
        <v>39</v>
      </c>
      <c r="T20" s="910" t="s">
        <v>436</v>
      </c>
      <c r="V20" s="115"/>
      <c r="AA20" s="125"/>
      <c r="AB20" s="125"/>
    </row>
    <row r="21" spans="1:28" ht="23.25" customHeight="1">
      <c r="A21" s="99">
        <f>A20</f>
        <v>7</v>
      </c>
      <c r="C21" s="297"/>
      <c r="D21" s="117" t="s">
        <v>437</v>
      </c>
      <c r="E21" s="927">
        <v>1000001</v>
      </c>
      <c r="F21" s="913"/>
      <c r="G21" s="118"/>
      <c r="H21" s="118">
        <v>24</v>
      </c>
      <c r="I21" s="119"/>
      <c r="J21" s="120">
        <v>0</v>
      </c>
      <c r="K21" s="121" t="s">
        <v>39</v>
      </c>
      <c r="L21" s="119">
        <v>0</v>
      </c>
      <c r="M21" s="118"/>
      <c r="N21" s="117" t="s">
        <v>438</v>
      </c>
      <c r="O21" s="135">
        <v>44409</v>
      </c>
      <c r="P21" s="122">
        <v>2</v>
      </c>
      <c r="Q21" s="123" t="s">
        <v>39</v>
      </c>
      <c r="R21" s="130" t="s">
        <v>439</v>
      </c>
      <c r="S21" s="136" t="s">
        <v>39</v>
      </c>
      <c r="T21" s="911">
        <v>0.1</v>
      </c>
      <c r="V21" s="115"/>
      <c r="AA21" s="125"/>
      <c r="AB21" s="125"/>
    </row>
    <row r="22" spans="1:28" ht="23.25" customHeight="1">
      <c r="C22" s="571">
        <v>6</v>
      </c>
      <c r="D22" s="177"/>
      <c r="E22" s="110"/>
      <c r="F22" s="912" t="s">
        <v>458</v>
      </c>
      <c r="G22" s="111"/>
      <c r="H22" s="111"/>
      <c r="I22" s="126"/>
      <c r="J22" s="127"/>
      <c r="K22" s="128"/>
      <c r="L22" s="96"/>
      <c r="M22" s="111"/>
      <c r="N22" s="114"/>
      <c r="O22" s="877"/>
      <c r="P22" s="878"/>
      <c r="Q22" s="879"/>
      <c r="R22" s="112"/>
      <c r="S22" s="879"/>
      <c r="T22" s="910" t="s">
        <v>436</v>
      </c>
    </row>
    <row r="23" spans="1:28" ht="23.25" customHeight="1">
      <c r="C23" s="572"/>
      <c r="D23" s="117"/>
      <c r="E23" s="117"/>
      <c r="F23" s="913"/>
      <c r="G23" s="118"/>
      <c r="H23" s="118"/>
      <c r="I23" s="119"/>
      <c r="J23" s="120"/>
      <c r="K23" s="121"/>
      <c r="L23" s="119">
        <v>0</v>
      </c>
      <c r="M23" s="118"/>
      <c r="N23" s="117"/>
      <c r="O23" s="135"/>
      <c r="P23" s="122"/>
      <c r="Q23" s="123"/>
      <c r="R23" s="130"/>
      <c r="S23" s="136"/>
      <c r="T23" s="911">
        <v>0.1</v>
      </c>
    </row>
    <row r="24" spans="1:28" ht="23.25" customHeight="1">
      <c r="C24" s="571">
        <v>7</v>
      </c>
      <c r="D24" s="177"/>
      <c r="E24" s="110"/>
      <c r="F24" s="912" t="s">
        <v>459</v>
      </c>
      <c r="G24" s="111"/>
      <c r="H24" s="111"/>
      <c r="I24" s="126"/>
      <c r="J24" s="127"/>
      <c r="K24" s="128"/>
      <c r="L24" s="96"/>
      <c r="M24" s="111"/>
      <c r="N24" s="114"/>
      <c r="O24" s="877"/>
      <c r="P24" s="878"/>
      <c r="Q24" s="879"/>
      <c r="R24" s="112"/>
      <c r="S24" s="879"/>
      <c r="T24" s="910"/>
    </row>
    <row r="25" spans="1:28" ht="23.25" customHeight="1">
      <c r="C25" s="297"/>
      <c r="D25" s="117"/>
      <c r="E25" s="117"/>
      <c r="F25" s="913"/>
      <c r="G25" s="118"/>
      <c r="H25" s="118"/>
      <c r="I25" s="119"/>
      <c r="J25" s="120"/>
      <c r="K25" s="121"/>
      <c r="L25" s="119">
        <f>SUM(L13:L21)</f>
        <v>17160</v>
      </c>
      <c r="M25" s="118"/>
      <c r="N25" s="117"/>
      <c r="O25" s="135"/>
      <c r="P25" s="122"/>
      <c r="Q25" s="123"/>
      <c r="R25" s="130"/>
      <c r="S25" s="136"/>
      <c r="T25" s="911"/>
    </row>
    <row r="26" spans="1:28" ht="23.25" customHeight="1">
      <c r="A26" s="99">
        <f>ROW()/2-3</f>
        <v>10</v>
      </c>
      <c r="C26" s="571">
        <v>8</v>
      </c>
      <c r="D26" s="177"/>
      <c r="E26" s="926">
        <v>44526</v>
      </c>
      <c r="F26" s="912" t="s">
        <v>444</v>
      </c>
      <c r="G26" s="111"/>
      <c r="H26" s="111"/>
      <c r="I26" s="126"/>
      <c r="J26" s="127"/>
      <c r="K26" s="128" t="s">
        <v>39</v>
      </c>
      <c r="L26" s="129"/>
      <c r="M26" s="111"/>
      <c r="N26" s="114" t="s">
        <v>445</v>
      </c>
      <c r="O26" s="877">
        <v>44409</v>
      </c>
      <c r="P26" s="878">
        <v>0</v>
      </c>
      <c r="Q26" s="879" t="s">
        <v>39</v>
      </c>
      <c r="R26" s="112" t="s">
        <v>39</v>
      </c>
      <c r="S26" s="879" t="s">
        <v>39</v>
      </c>
      <c r="T26" s="910" t="s">
        <v>436</v>
      </c>
      <c r="V26" s="115"/>
      <c r="AA26" s="125"/>
      <c r="AB26" s="125"/>
    </row>
    <row r="27" spans="1:28" ht="23.25" customHeight="1">
      <c r="A27" s="99">
        <f>A26</f>
        <v>10</v>
      </c>
      <c r="C27" s="297"/>
      <c r="D27" s="117" t="s">
        <v>446</v>
      </c>
      <c r="E27" s="117">
        <v>1000004</v>
      </c>
      <c r="F27" s="913"/>
      <c r="G27" s="118"/>
      <c r="H27" s="118">
        <v>4</v>
      </c>
      <c r="I27" s="119"/>
      <c r="J27" s="120">
        <v>3000</v>
      </c>
      <c r="K27" s="121" t="s">
        <v>39</v>
      </c>
      <c r="L27" s="119">
        <f t="shared" ref="L27" si="0">H27*J27</f>
        <v>12000</v>
      </c>
      <c r="M27" s="118"/>
      <c r="N27" s="117" t="s">
        <v>39</v>
      </c>
      <c r="O27" s="135"/>
      <c r="P27" s="122">
        <v>4</v>
      </c>
      <c r="Q27" s="123" t="s">
        <v>39</v>
      </c>
      <c r="R27" s="130" t="s">
        <v>439</v>
      </c>
      <c r="S27" s="136" t="s">
        <v>39</v>
      </c>
      <c r="T27" s="911">
        <v>0.1</v>
      </c>
      <c r="V27" s="115"/>
      <c r="AA27" s="125"/>
      <c r="AB27" s="125"/>
    </row>
    <row r="28" spans="1:28" ht="23.25" customHeight="1">
      <c r="A28" s="99">
        <f>ROW()/2-3</f>
        <v>11</v>
      </c>
      <c r="C28" s="571">
        <v>9</v>
      </c>
      <c r="D28" s="177">
        <v>345678</v>
      </c>
      <c r="E28" s="926">
        <v>44526</v>
      </c>
      <c r="F28" s="912" t="s">
        <v>447</v>
      </c>
      <c r="G28" s="111"/>
      <c r="H28" s="111"/>
      <c r="I28" s="126"/>
      <c r="J28" s="127"/>
      <c r="K28" s="128" t="s">
        <v>39</v>
      </c>
      <c r="L28" s="129"/>
      <c r="M28" s="111"/>
      <c r="N28" s="114" t="s">
        <v>434</v>
      </c>
      <c r="O28" s="877">
        <v>44409</v>
      </c>
      <c r="P28" s="878">
        <v>20</v>
      </c>
      <c r="Q28" s="879" t="s">
        <v>39</v>
      </c>
      <c r="R28" s="112" t="s">
        <v>435</v>
      </c>
      <c r="S28" s="879" t="s">
        <v>39</v>
      </c>
      <c r="T28" s="910" t="s">
        <v>436</v>
      </c>
      <c r="V28" s="115"/>
      <c r="AA28" s="125"/>
      <c r="AB28" s="125"/>
    </row>
    <row r="29" spans="1:28" ht="23.25" customHeight="1">
      <c r="A29" s="99">
        <f>A28</f>
        <v>11</v>
      </c>
      <c r="C29" s="297"/>
      <c r="D29" s="117" t="s">
        <v>446</v>
      </c>
      <c r="E29" s="117">
        <v>1000004</v>
      </c>
      <c r="F29" s="913"/>
      <c r="G29" s="118"/>
      <c r="H29" s="118">
        <v>20</v>
      </c>
      <c r="I29" s="119"/>
      <c r="J29" s="120">
        <v>200</v>
      </c>
      <c r="K29" s="121"/>
      <c r="L29" s="119">
        <f t="shared" ref="L29" si="1">H29*J29</f>
        <v>4000</v>
      </c>
      <c r="M29" s="118"/>
      <c r="N29" s="117" t="s">
        <v>448</v>
      </c>
      <c r="O29" s="135">
        <v>44428</v>
      </c>
      <c r="P29" s="122">
        <v>1</v>
      </c>
      <c r="Q29" s="123" t="s">
        <v>39</v>
      </c>
      <c r="R29" s="130" t="s">
        <v>439</v>
      </c>
      <c r="S29" s="136" t="s">
        <v>39</v>
      </c>
      <c r="T29" s="911">
        <v>0.1</v>
      </c>
      <c r="V29" s="115"/>
      <c r="AA29" s="125"/>
      <c r="AB29" s="125"/>
    </row>
    <row r="30" spans="1:28" ht="23.25" customHeight="1">
      <c r="A30" s="99">
        <f>ROW()/2-3</f>
        <v>12</v>
      </c>
      <c r="C30" s="571">
        <v>10</v>
      </c>
      <c r="D30" s="177">
        <v>456789</v>
      </c>
      <c r="E30" s="926">
        <v>44526</v>
      </c>
      <c r="F30" s="912" t="s">
        <v>447</v>
      </c>
      <c r="G30" s="111"/>
      <c r="H30" s="111"/>
      <c r="I30" s="126"/>
      <c r="J30" s="127"/>
      <c r="K30" s="128" t="s">
        <v>39</v>
      </c>
      <c r="L30" s="129"/>
      <c r="M30" s="111"/>
      <c r="N30" s="114" t="s">
        <v>434</v>
      </c>
      <c r="O30" s="877">
        <v>44409</v>
      </c>
      <c r="P30" s="878">
        <v>20</v>
      </c>
      <c r="Q30" s="879" t="s">
        <v>39</v>
      </c>
      <c r="R30" s="112" t="s">
        <v>435</v>
      </c>
      <c r="S30" s="879" t="s">
        <v>39</v>
      </c>
      <c r="T30" s="910" t="s">
        <v>436</v>
      </c>
      <c r="V30" s="115"/>
      <c r="AA30" s="125"/>
      <c r="AB30" s="125"/>
    </row>
    <row r="31" spans="1:28" ht="23.25" customHeight="1">
      <c r="A31" s="99">
        <f>A30</f>
        <v>12</v>
      </c>
      <c r="C31" s="572"/>
      <c r="D31" s="117" t="s">
        <v>446</v>
      </c>
      <c r="E31" s="117">
        <v>1000004</v>
      </c>
      <c r="F31" s="913"/>
      <c r="G31" s="118"/>
      <c r="H31" s="118">
        <v>20</v>
      </c>
      <c r="I31" s="119"/>
      <c r="J31" s="120">
        <v>200</v>
      </c>
      <c r="K31" s="121" t="s">
        <v>39</v>
      </c>
      <c r="L31" s="119">
        <f t="shared" ref="L31" si="2">H31*J31</f>
        <v>4000</v>
      </c>
      <c r="M31" s="118"/>
      <c r="N31" s="117" t="s">
        <v>448</v>
      </c>
      <c r="O31" s="135">
        <v>44428</v>
      </c>
      <c r="P31" s="122">
        <v>1</v>
      </c>
      <c r="Q31" s="123" t="s">
        <v>39</v>
      </c>
      <c r="R31" s="130" t="s">
        <v>439</v>
      </c>
      <c r="S31" s="136" t="s">
        <v>39</v>
      </c>
      <c r="T31" s="911">
        <v>0.1</v>
      </c>
      <c r="V31" s="115"/>
      <c r="AA31" s="125"/>
      <c r="AB31" s="125"/>
    </row>
    <row r="32" spans="1:28" ht="23.25" customHeight="1">
      <c r="A32" s="99">
        <f>ROW()/2-3</f>
        <v>13</v>
      </c>
      <c r="C32" s="297">
        <v>11</v>
      </c>
      <c r="D32" s="177">
        <v>567890</v>
      </c>
      <c r="E32" s="926">
        <v>44526</v>
      </c>
      <c r="F32" s="912" t="s">
        <v>447</v>
      </c>
      <c r="G32" s="111"/>
      <c r="H32" s="111"/>
      <c r="I32" s="126"/>
      <c r="J32" s="127"/>
      <c r="K32" s="128" t="s">
        <v>39</v>
      </c>
      <c r="L32" s="129"/>
      <c r="M32" s="111"/>
      <c r="N32" s="114" t="s">
        <v>434</v>
      </c>
      <c r="O32" s="877">
        <v>44409</v>
      </c>
      <c r="P32" s="878">
        <v>20</v>
      </c>
      <c r="Q32" s="879" t="s">
        <v>39</v>
      </c>
      <c r="R32" s="112" t="s">
        <v>435</v>
      </c>
      <c r="S32" s="879" t="s">
        <v>39</v>
      </c>
      <c r="T32" s="910" t="s">
        <v>436</v>
      </c>
      <c r="V32" s="115"/>
      <c r="AA32" s="125"/>
      <c r="AB32" s="125"/>
    </row>
    <row r="33" spans="1:28" ht="23.25" customHeight="1">
      <c r="A33" s="99">
        <f>A32</f>
        <v>13</v>
      </c>
      <c r="C33" s="572"/>
      <c r="D33" s="117" t="s">
        <v>446</v>
      </c>
      <c r="E33" s="117">
        <v>1000004</v>
      </c>
      <c r="F33" s="913"/>
      <c r="G33" s="118"/>
      <c r="H33" s="118">
        <v>20</v>
      </c>
      <c r="I33" s="119"/>
      <c r="J33" s="120">
        <v>200</v>
      </c>
      <c r="K33" s="121" t="s">
        <v>39</v>
      </c>
      <c r="L33" s="119">
        <f t="shared" ref="L33" si="3">H33*J33</f>
        <v>4000</v>
      </c>
      <c r="M33" s="118"/>
      <c r="N33" s="117" t="s">
        <v>448</v>
      </c>
      <c r="O33" s="135">
        <v>44428</v>
      </c>
      <c r="P33" s="122">
        <v>1</v>
      </c>
      <c r="Q33" s="123" t="s">
        <v>39</v>
      </c>
      <c r="R33" s="130" t="s">
        <v>439</v>
      </c>
      <c r="S33" s="136" t="s">
        <v>39</v>
      </c>
      <c r="T33" s="911">
        <v>0.1</v>
      </c>
      <c r="V33" s="115"/>
      <c r="AA33" s="125"/>
      <c r="AB33" s="125"/>
    </row>
    <row r="34" spans="1:28" ht="23.25" customHeight="1">
      <c r="A34" s="99">
        <f>ROW()/2-3</f>
        <v>14</v>
      </c>
      <c r="C34" s="953">
        <v>12</v>
      </c>
      <c r="D34" s="177"/>
      <c r="E34" s="926">
        <v>44526</v>
      </c>
      <c r="F34" s="912" t="s">
        <v>449</v>
      </c>
      <c r="G34" s="111"/>
      <c r="H34" s="111"/>
      <c r="I34" s="126"/>
      <c r="J34" s="127"/>
      <c r="K34" s="128" t="s">
        <v>39</v>
      </c>
      <c r="L34" s="129"/>
      <c r="M34" s="111"/>
      <c r="N34" s="114" t="s">
        <v>450</v>
      </c>
      <c r="O34" s="877">
        <v>44409</v>
      </c>
      <c r="P34" s="878"/>
      <c r="Q34" s="879"/>
      <c r="R34" s="112"/>
      <c r="S34" s="879"/>
      <c r="T34" s="910" t="s">
        <v>436</v>
      </c>
      <c r="V34" s="115"/>
      <c r="AA34" s="125"/>
      <c r="AB34" s="125"/>
    </row>
    <row r="35" spans="1:28" ht="23.25" customHeight="1">
      <c r="A35" s="99">
        <f>A34</f>
        <v>14</v>
      </c>
      <c r="C35" s="954"/>
      <c r="D35" s="117"/>
      <c r="E35" s="117">
        <v>1000004</v>
      </c>
      <c r="F35" s="913"/>
      <c r="G35" s="118"/>
      <c r="H35" s="118">
        <v>1</v>
      </c>
      <c r="I35" s="119"/>
      <c r="J35" s="120">
        <v>3011</v>
      </c>
      <c r="K35" s="121" t="s">
        <v>39</v>
      </c>
      <c r="L35" s="119">
        <f t="shared" ref="L35" si="4">H35*J35</f>
        <v>3011</v>
      </c>
      <c r="M35" s="118"/>
      <c r="N35" s="117" t="s">
        <v>39</v>
      </c>
      <c r="O35" s="135">
        <v>44428</v>
      </c>
      <c r="P35" s="122">
        <v>1</v>
      </c>
      <c r="Q35" s="123"/>
      <c r="R35" s="130"/>
      <c r="S35" s="136"/>
      <c r="T35" s="911">
        <v>0.1</v>
      </c>
      <c r="V35" s="115"/>
      <c r="AA35" s="125"/>
      <c r="AB35" s="125"/>
    </row>
    <row r="36" spans="1:28" ht="23.25" customHeight="1">
      <c r="C36" s="116">
        <v>13</v>
      </c>
      <c r="D36" s="114" t="s">
        <v>451</v>
      </c>
      <c r="E36" s="926">
        <v>44526</v>
      </c>
      <c r="F36" s="914" t="s">
        <v>452</v>
      </c>
      <c r="G36" s="131"/>
      <c r="H36" s="131"/>
      <c r="I36" s="129"/>
      <c r="J36" s="127"/>
      <c r="K36" s="128"/>
      <c r="L36" s="129"/>
      <c r="M36" s="131"/>
      <c r="N36" s="114" t="s">
        <v>434</v>
      </c>
      <c r="O36" s="877">
        <v>44409</v>
      </c>
      <c r="P36" s="878">
        <v>10</v>
      </c>
      <c r="Q36" s="879"/>
      <c r="R36" s="112" t="s">
        <v>803</v>
      </c>
      <c r="S36" s="879"/>
      <c r="T36" s="910" t="s">
        <v>436</v>
      </c>
      <c r="V36" s="115"/>
      <c r="AA36" s="125"/>
      <c r="AB36" s="125"/>
    </row>
    <row r="37" spans="1:28" ht="23.25" customHeight="1">
      <c r="C37" s="954"/>
      <c r="D37" s="130" t="s">
        <v>437</v>
      </c>
      <c r="E37" s="117">
        <v>1000005</v>
      </c>
      <c r="F37" s="913"/>
      <c r="G37" s="118"/>
      <c r="H37" s="118">
        <v>10</v>
      </c>
      <c r="I37" s="119"/>
      <c r="J37" s="120">
        <v>10</v>
      </c>
      <c r="K37" s="132"/>
      <c r="L37" s="119">
        <f>H37*J37</f>
        <v>100</v>
      </c>
      <c r="M37" s="118"/>
      <c r="N37" s="117" t="s">
        <v>448</v>
      </c>
      <c r="O37" s="135">
        <v>44418</v>
      </c>
      <c r="P37" s="122">
        <v>1</v>
      </c>
      <c r="Q37" s="123"/>
      <c r="R37" s="130" t="s">
        <v>804</v>
      </c>
      <c r="S37" s="136"/>
      <c r="T37" s="911">
        <v>0.1</v>
      </c>
      <c r="V37" s="115"/>
      <c r="AA37" s="125"/>
      <c r="AB37" s="125"/>
    </row>
    <row r="38" spans="1:28" ht="23.25" customHeight="1">
      <c r="C38" s="116">
        <v>14</v>
      </c>
      <c r="D38" s="177"/>
      <c r="E38" s="926">
        <v>44526</v>
      </c>
      <c r="F38" s="914" t="s">
        <v>455</v>
      </c>
      <c r="G38" s="131"/>
      <c r="H38" s="131"/>
      <c r="I38" s="129"/>
      <c r="J38" s="133"/>
      <c r="K38" s="134"/>
      <c r="L38" s="129"/>
      <c r="M38" s="131"/>
      <c r="N38" s="114"/>
      <c r="O38" s="877"/>
      <c r="P38" s="878"/>
      <c r="Q38" s="879"/>
      <c r="R38" s="112"/>
      <c r="S38" s="879"/>
      <c r="T38" s="910" t="s">
        <v>456</v>
      </c>
      <c r="V38" s="115"/>
      <c r="AA38" s="125"/>
      <c r="AB38" s="125"/>
    </row>
    <row r="39" spans="1:28" ht="23.25" customHeight="1">
      <c r="C39" s="116"/>
      <c r="D39" s="130"/>
      <c r="E39" s="117">
        <v>1000005</v>
      </c>
      <c r="F39" s="914"/>
      <c r="G39" s="131"/>
      <c r="H39" s="131">
        <v>1</v>
      </c>
      <c r="I39" s="129"/>
      <c r="J39" s="120">
        <v>151</v>
      </c>
      <c r="K39" s="132"/>
      <c r="L39" s="129">
        <f>H39*J39</f>
        <v>151</v>
      </c>
      <c r="M39" s="131" t="s">
        <v>457</v>
      </c>
      <c r="N39" s="117"/>
      <c r="O39" s="135"/>
      <c r="P39" s="122"/>
      <c r="Q39" s="123"/>
      <c r="R39" s="130"/>
      <c r="S39" s="136"/>
      <c r="T39" s="911">
        <v>0.08</v>
      </c>
      <c r="V39" s="115"/>
      <c r="AA39" s="125"/>
      <c r="AB39" s="125"/>
    </row>
    <row r="40" spans="1:28" ht="23.25" customHeight="1">
      <c r="C40" s="953">
        <v>15</v>
      </c>
      <c r="D40" s="177"/>
      <c r="E40" s="110"/>
      <c r="F40" s="111" t="s">
        <v>458</v>
      </c>
      <c r="G40" s="111"/>
      <c r="H40" s="111"/>
      <c r="I40" s="126"/>
      <c r="J40" s="127"/>
      <c r="K40" s="593"/>
      <c r="L40" s="594"/>
      <c r="M40" s="111"/>
      <c r="N40" s="114"/>
      <c r="O40" s="877"/>
      <c r="P40" s="878"/>
      <c r="Q40" s="879"/>
      <c r="R40" s="112"/>
      <c r="S40" s="879"/>
      <c r="T40" s="910" t="s">
        <v>436</v>
      </c>
    </row>
    <row r="41" spans="1:28" ht="23.25" customHeight="1">
      <c r="C41" s="954"/>
      <c r="D41" s="117"/>
      <c r="E41" s="117"/>
      <c r="F41" s="118"/>
      <c r="G41" s="118"/>
      <c r="H41" s="118"/>
      <c r="I41" s="119"/>
      <c r="J41" s="120"/>
      <c r="K41" s="132"/>
      <c r="L41" s="119">
        <v>1</v>
      </c>
      <c r="M41" s="118"/>
      <c r="N41" s="117"/>
      <c r="O41" s="135"/>
      <c r="P41" s="122"/>
      <c r="Q41" s="123"/>
      <c r="R41" s="130"/>
      <c r="S41" s="136"/>
      <c r="T41" s="911">
        <v>0.1</v>
      </c>
    </row>
    <row r="42" spans="1:28" ht="23.25" customHeight="1">
      <c r="C42" s="953">
        <v>16</v>
      </c>
      <c r="D42" s="177"/>
      <c r="E42" s="110"/>
      <c r="F42" s="111" t="s">
        <v>458</v>
      </c>
      <c r="G42" s="111"/>
      <c r="H42" s="111"/>
      <c r="I42" s="126"/>
      <c r="J42" s="127"/>
      <c r="K42" s="593"/>
      <c r="L42" s="594"/>
      <c r="M42" s="111"/>
      <c r="N42" s="114"/>
      <c r="O42" s="877"/>
      <c r="P42" s="878"/>
      <c r="Q42" s="879"/>
      <c r="R42" s="112"/>
      <c r="S42" s="879"/>
      <c r="T42" s="910" t="s">
        <v>456</v>
      </c>
    </row>
    <row r="43" spans="1:28" ht="23.25" customHeight="1">
      <c r="C43" s="954"/>
      <c r="D43" s="117"/>
      <c r="E43" s="117"/>
      <c r="F43" s="118"/>
      <c r="G43" s="118"/>
      <c r="H43" s="118"/>
      <c r="I43" s="119"/>
      <c r="J43" s="120"/>
      <c r="K43" s="132"/>
      <c r="L43" s="119">
        <v>1</v>
      </c>
      <c r="M43" s="118"/>
      <c r="N43" s="117"/>
      <c r="O43" s="135"/>
      <c r="P43" s="122"/>
      <c r="Q43" s="123"/>
      <c r="R43" s="130"/>
      <c r="S43" s="136"/>
      <c r="T43" s="911">
        <v>0.08</v>
      </c>
    </row>
    <row r="44" spans="1:28" ht="23.25" customHeight="1">
      <c r="C44" s="953">
        <v>17</v>
      </c>
      <c r="D44" s="177"/>
      <c r="E44" s="110"/>
      <c r="F44" s="111" t="s">
        <v>459</v>
      </c>
      <c r="G44" s="111"/>
      <c r="H44" s="111"/>
      <c r="I44" s="126"/>
      <c r="J44" s="127"/>
      <c r="K44" s="128"/>
      <c r="L44" s="96"/>
      <c r="M44" s="111"/>
      <c r="N44" s="114"/>
      <c r="O44" s="877"/>
      <c r="P44" s="878"/>
      <c r="Q44" s="879"/>
      <c r="R44" s="112"/>
      <c r="S44" s="879"/>
      <c r="T44" s="114"/>
    </row>
    <row r="45" spans="1:28" ht="23.25" customHeight="1">
      <c r="C45" s="954"/>
      <c r="D45" s="117"/>
      <c r="E45" s="117"/>
      <c r="F45" s="118"/>
      <c r="G45" s="118"/>
      <c r="H45" s="118"/>
      <c r="I45" s="119"/>
      <c r="J45" s="120"/>
      <c r="K45" s="121"/>
      <c r="L45" s="119">
        <f>SUM(L26:L39)-(L41+L43)</f>
        <v>27260</v>
      </c>
      <c r="M45" s="118"/>
      <c r="N45" s="117"/>
      <c r="O45" s="135"/>
      <c r="P45" s="122"/>
      <c r="Q45" s="123"/>
      <c r="R45" s="130"/>
      <c r="S45" s="136"/>
      <c r="T45" s="124"/>
    </row>
    <row r="46" spans="1:28" ht="23.25" customHeight="1">
      <c r="C46" s="953">
        <v>18</v>
      </c>
      <c r="D46" s="177"/>
      <c r="E46" s="110"/>
      <c r="F46" s="111" t="s">
        <v>462</v>
      </c>
      <c r="G46" s="111"/>
      <c r="H46" s="111"/>
      <c r="I46" s="126"/>
      <c r="J46" s="127"/>
      <c r="K46" s="128"/>
      <c r="L46" s="96"/>
      <c r="M46" s="111"/>
      <c r="N46" s="114"/>
      <c r="O46" s="877"/>
      <c r="P46" s="878"/>
      <c r="Q46" s="879"/>
      <c r="R46" s="112"/>
      <c r="S46" s="879"/>
      <c r="T46" s="114"/>
    </row>
    <row r="47" spans="1:28" ht="23.25" customHeight="1">
      <c r="C47" s="954"/>
      <c r="D47" s="117"/>
      <c r="E47" s="117"/>
      <c r="F47" s="118"/>
      <c r="G47" s="118"/>
      <c r="H47" s="118"/>
      <c r="I47" s="119"/>
      <c r="J47" s="120"/>
      <c r="K47" s="121"/>
      <c r="L47" s="915">
        <f>L25+L45</f>
        <v>44420</v>
      </c>
      <c r="M47" s="913" t="s">
        <v>862</v>
      </c>
      <c r="N47" s="117"/>
      <c r="O47" s="135"/>
      <c r="P47" s="122"/>
      <c r="Q47" s="123"/>
      <c r="R47" s="130"/>
      <c r="S47" s="136"/>
      <c r="T47" s="124"/>
    </row>
    <row r="48" spans="1:28" ht="23.25" customHeight="1">
      <c r="T48" s="178"/>
    </row>
  </sheetData>
  <mergeCells count="13">
    <mergeCell ref="R10:S11"/>
    <mergeCell ref="P11:Q11"/>
    <mergeCell ref="C4:F4"/>
    <mergeCell ref="C10:C11"/>
    <mergeCell ref="F10:F11"/>
    <mergeCell ref="G10:G11"/>
    <mergeCell ref="H10:H11"/>
    <mergeCell ref="I10:I11"/>
    <mergeCell ref="J10:K11"/>
    <mergeCell ref="L10:L11"/>
    <mergeCell ref="M10:M11"/>
    <mergeCell ref="N10:N11"/>
    <mergeCell ref="P10:Q10"/>
  </mergeCells>
  <phoneticPr fontId="1"/>
  <pageMargins left="0.70866141732283472" right="0.70866141732283472" top="1.1417322834645669" bottom="0.74803149606299213" header="0.9055118110236221" footer="0.31496062992125984"/>
  <pageSetup paperSize="9" scale="40" firstPageNumber="43" orientation="landscape" r:id="rId1"/>
  <colBreaks count="1" manualBreakCount="1">
    <brk id="20" min="2" max="47"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C000"/>
    <pageSetUpPr fitToPage="1"/>
  </sheetPr>
  <dimension ref="A1:AB56"/>
  <sheetViews>
    <sheetView view="pageBreakPreview" topLeftCell="B1" zoomScale="70" zoomScaleNormal="100" zoomScaleSheetLayoutView="70" workbookViewId="0">
      <selection activeCell="P26" sqref="P26"/>
    </sheetView>
  </sheetViews>
  <sheetFormatPr defaultColWidth="9" defaultRowHeight="23.25" customHeight="1"/>
  <cols>
    <col min="1" max="1" width="1.375" style="276" hidden="1" customWidth="1"/>
    <col min="2" max="2" width="10.625" style="276" customWidth="1"/>
    <col min="3" max="3" width="4" style="276" customWidth="1"/>
    <col min="4" max="4" width="14.875" style="427" customWidth="1"/>
    <col min="5" max="5" width="14.625" style="435" customWidth="1"/>
    <col min="6" max="6" width="41.625" style="276" customWidth="1"/>
    <col min="7" max="7" width="33.75" style="276" customWidth="1"/>
    <col min="8" max="8" width="13.125" style="276" customWidth="1"/>
    <col min="9" max="9" width="10.625" style="276" customWidth="1"/>
    <col min="10" max="10" width="12.125" style="254" customWidth="1"/>
    <col min="11" max="11" width="3.125" style="276" customWidth="1"/>
    <col min="12" max="12" width="14.375" style="254" customWidth="1"/>
    <col min="13" max="13" width="20.25" style="276" customWidth="1"/>
    <col min="14" max="14" width="9.25" style="427" customWidth="1"/>
    <col min="15" max="15" width="11.5" style="276" customWidth="1"/>
    <col min="16" max="16" width="9.75" style="276" customWidth="1"/>
    <col min="17" max="17" width="3.75" style="276" customWidth="1"/>
    <col min="18" max="18" width="10.125" style="427" customWidth="1"/>
    <col min="19" max="19" width="2" style="276" customWidth="1"/>
    <col min="20" max="20" width="11.25" style="413" customWidth="1"/>
    <col min="21" max="21" width="9.5" style="276" customWidth="1"/>
    <col min="22" max="25" width="9" style="276"/>
    <col min="26" max="26" width="26.375" style="276" customWidth="1"/>
    <col min="27" max="28" width="15.375" style="276" customWidth="1"/>
    <col min="29" max="16384" width="9" style="276"/>
  </cols>
  <sheetData>
    <row r="1" spans="1:28" ht="5.0999999999999996" customHeight="1">
      <c r="A1" s="424"/>
      <c r="B1" s="424"/>
      <c r="C1" s="424"/>
      <c r="D1" s="424"/>
      <c r="E1" s="424"/>
      <c r="F1" s="424"/>
      <c r="G1" s="424"/>
      <c r="H1" s="424"/>
      <c r="I1" s="424"/>
      <c r="J1" s="424"/>
      <c r="K1" s="424"/>
      <c r="L1" s="424"/>
      <c r="M1" s="424"/>
      <c r="N1" s="424"/>
      <c r="O1" s="424"/>
      <c r="P1" s="424"/>
      <c r="Q1" s="424"/>
      <c r="R1" s="424"/>
      <c r="S1" s="424"/>
      <c r="T1" s="424"/>
      <c r="U1" s="424"/>
    </row>
    <row r="2" spans="1:28" ht="5.0999999999999996" customHeight="1">
      <c r="A2" s="424"/>
      <c r="B2" s="424"/>
      <c r="C2" s="424"/>
      <c r="D2" s="424"/>
      <c r="E2" s="424"/>
      <c r="F2" s="424"/>
      <c r="G2" s="424"/>
      <c r="H2" s="424"/>
      <c r="I2" s="424"/>
      <c r="J2" s="424"/>
      <c r="K2" s="424"/>
      <c r="L2" s="424"/>
      <c r="M2" s="424"/>
      <c r="N2" s="424"/>
      <c r="O2" s="424"/>
      <c r="P2" s="424"/>
      <c r="Q2" s="424"/>
      <c r="R2" s="424"/>
      <c r="S2" s="424"/>
      <c r="T2" s="424"/>
      <c r="U2" s="424"/>
    </row>
    <row r="3" spans="1:28" s="425" customFormat="1" ht="23.25" customHeight="1" thickBot="1">
      <c r="A3" s="424"/>
      <c r="B3" s="424"/>
      <c r="C3" s="424"/>
      <c r="D3" s="424"/>
      <c r="E3" s="424"/>
      <c r="F3" s="424"/>
      <c r="G3" s="424"/>
      <c r="H3" s="424"/>
      <c r="I3" s="424"/>
      <c r="J3" s="424"/>
      <c r="K3" s="424"/>
      <c r="L3" s="424"/>
      <c r="M3" s="424"/>
      <c r="N3" s="424"/>
      <c r="O3" s="424"/>
      <c r="P3" s="424"/>
      <c r="Q3" s="424"/>
      <c r="R3" s="424"/>
      <c r="S3" s="424"/>
      <c r="T3" s="424"/>
      <c r="U3" s="424"/>
    </row>
    <row r="4" spans="1:28" ht="23.25" customHeight="1" thickBot="1">
      <c r="A4" s="424"/>
      <c r="B4" s="424"/>
      <c r="C4" s="1647" t="s">
        <v>461</v>
      </c>
      <c r="D4" s="1648"/>
      <c r="E4" s="1648"/>
      <c r="F4" s="1649"/>
      <c r="G4" s="424"/>
      <c r="H4" s="424"/>
      <c r="I4" s="424"/>
      <c r="J4" s="424"/>
      <c r="K4" s="424"/>
      <c r="L4" s="424"/>
      <c r="M4" s="424"/>
      <c r="N4" s="424"/>
      <c r="O4" s="424"/>
      <c r="P4" s="424"/>
      <c r="Q4" s="424"/>
      <c r="R4" s="424"/>
      <c r="S4" s="424"/>
      <c r="T4" s="424"/>
      <c r="U4" s="424"/>
    </row>
    <row r="5" spans="1:28" ht="23.25" customHeight="1">
      <c r="B5" s="426"/>
      <c r="E5" s="428"/>
      <c r="F5" s="426"/>
      <c r="G5" s="426"/>
      <c r="H5" s="426"/>
      <c r="I5" s="426"/>
      <c r="K5" s="429"/>
      <c r="L5" s="430"/>
      <c r="M5" s="426"/>
      <c r="Q5" s="429"/>
      <c r="R5" s="254"/>
      <c r="T5" s="276"/>
    </row>
    <row r="6" spans="1:28" ht="23.25" customHeight="1">
      <c r="B6" s="426"/>
      <c r="C6" s="907" t="s">
        <v>527</v>
      </c>
      <c r="D6" s="935"/>
      <c r="E6" s="929"/>
      <c r="F6" s="641" t="s">
        <v>224</v>
      </c>
      <c r="G6" s="930" t="s">
        <v>863</v>
      </c>
      <c r="H6" s="268" t="s">
        <v>225</v>
      </c>
      <c r="I6" s="641" t="s">
        <v>405</v>
      </c>
      <c r="J6" s="931"/>
      <c r="K6" s="930"/>
      <c r="L6" s="932" t="s">
        <v>23</v>
      </c>
      <c r="M6" s="268">
        <v>99999999</v>
      </c>
      <c r="Q6" s="429"/>
      <c r="R6" s="254"/>
      <c r="T6" s="276" t="s">
        <v>412</v>
      </c>
    </row>
    <row r="7" spans="1:28" ht="23.25" customHeight="1">
      <c r="B7" s="426"/>
      <c r="C7" s="907" t="s">
        <v>756</v>
      </c>
      <c r="D7" s="935"/>
      <c r="E7" s="929"/>
      <c r="F7" s="641"/>
      <c r="G7" s="930"/>
      <c r="H7" s="932" t="s">
        <v>801</v>
      </c>
      <c r="I7" s="268" t="s">
        <v>795</v>
      </c>
      <c r="J7" s="931"/>
      <c r="K7" s="930"/>
      <c r="L7" s="933" t="s">
        <v>860</v>
      </c>
      <c r="M7" s="934">
        <v>44540</v>
      </c>
      <c r="Q7" s="429"/>
      <c r="R7" s="254"/>
      <c r="T7" s="433" t="s">
        <v>415</v>
      </c>
    </row>
    <row r="8" spans="1:28" ht="23.25" customHeight="1">
      <c r="D8" s="431"/>
      <c r="E8" s="432"/>
      <c r="K8" s="429"/>
      <c r="L8" s="430"/>
      <c r="Q8" s="429"/>
      <c r="R8" s="254"/>
      <c r="U8" s="433"/>
    </row>
    <row r="9" spans="1:28" ht="32.25" customHeight="1">
      <c r="D9" s="434"/>
      <c r="F9" s="279"/>
      <c r="G9" s="279"/>
      <c r="H9" s="472" t="s">
        <v>828</v>
      </c>
      <c r="I9" s="279"/>
      <c r="J9" s="278"/>
      <c r="M9" s="279"/>
      <c r="P9" s="436"/>
      <c r="Q9" s="436"/>
    </row>
    <row r="10" spans="1:28" ht="23.25" customHeight="1">
      <c r="C10" s="1645" t="s">
        <v>345</v>
      </c>
      <c r="D10" s="570" t="s">
        <v>417</v>
      </c>
      <c r="E10" s="925" t="s">
        <v>709</v>
      </c>
      <c r="F10" s="1694" t="s">
        <v>234</v>
      </c>
      <c r="G10" s="1694" t="s">
        <v>419</v>
      </c>
      <c r="H10" s="1423" t="s">
        <v>420</v>
      </c>
      <c r="I10" s="1423" t="s">
        <v>421</v>
      </c>
      <c r="J10" s="1641" t="s">
        <v>422</v>
      </c>
      <c r="K10" s="1642"/>
      <c r="L10" s="1650" t="s">
        <v>423</v>
      </c>
      <c r="M10" s="1423" t="s">
        <v>424</v>
      </c>
      <c r="N10" s="1654" t="s">
        <v>425</v>
      </c>
      <c r="O10" s="573" t="s">
        <v>426</v>
      </c>
      <c r="P10" s="1641" t="s">
        <v>427</v>
      </c>
      <c r="Q10" s="1642"/>
      <c r="R10" s="1641" t="s">
        <v>428</v>
      </c>
      <c r="S10" s="1642"/>
      <c r="T10" s="916" t="s">
        <v>352</v>
      </c>
    </row>
    <row r="11" spans="1:28" ht="23.25" customHeight="1">
      <c r="C11" s="1646"/>
      <c r="D11" s="563" t="s">
        <v>429</v>
      </c>
      <c r="E11" s="280" t="s">
        <v>710</v>
      </c>
      <c r="F11" s="1695"/>
      <c r="G11" s="1695"/>
      <c r="H11" s="1424"/>
      <c r="I11" s="1424"/>
      <c r="J11" s="1643"/>
      <c r="K11" s="1644"/>
      <c r="L11" s="1651"/>
      <c r="M11" s="1424"/>
      <c r="N11" s="1424"/>
      <c r="O11" s="574" t="s">
        <v>431</v>
      </c>
      <c r="P11" s="1643" t="s">
        <v>432</v>
      </c>
      <c r="Q11" s="1644"/>
      <c r="R11" s="1643"/>
      <c r="S11" s="1644"/>
      <c r="T11" s="917" t="s">
        <v>358</v>
      </c>
    </row>
    <row r="12" spans="1:28" ht="18.75">
      <c r="A12" s="276">
        <f>ROW()/2-3</f>
        <v>3</v>
      </c>
      <c r="C12" s="571">
        <v>1</v>
      </c>
      <c r="D12" s="440">
        <v>123456</v>
      </c>
      <c r="E12" s="928">
        <v>44526</v>
      </c>
      <c r="F12" s="905" t="s">
        <v>433</v>
      </c>
      <c r="G12" s="289"/>
      <c r="H12" s="289"/>
      <c r="I12" s="289"/>
      <c r="J12" s="441"/>
      <c r="K12" s="442" t="s">
        <v>39</v>
      </c>
      <c r="L12" s="443" t="s">
        <v>39</v>
      </c>
      <c r="M12" s="289"/>
      <c r="N12" s="287" t="s">
        <v>434</v>
      </c>
      <c r="O12" s="610">
        <v>44398</v>
      </c>
      <c r="P12" s="870">
        <v>31</v>
      </c>
      <c r="Q12" s="871" t="s">
        <v>39</v>
      </c>
      <c r="R12" s="441" t="s">
        <v>435</v>
      </c>
      <c r="S12" s="871" t="s">
        <v>39</v>
      </c>
      <c r="T12" s="918" t="s">
        <v>436</v>
      </c>
      <c r="U12" s="276" t="str">
        <f ca="1">IF(ISBLANK(INDIRECT($A$1&amp;"!B"&amp;($A12+$A$2))),"",IFERROR(TEXT(INDIRECT($A$1&amp;"!"&amp;U$1&amp;($A12+$A$2)),"@"),""))</f>
        <v/>
      </c>
      <c r="V12" s="448"/>
      <c r="AA12" s="448"/>
      <c r="AB12" s="448"/>
    </row>
    <row r="13" spans="1:28" ht="18.75">
      <c r="A13" s="276">
        <f>A12</f>
        <v>3</v>
      </c>
      <c r="C13" s="297"/>
      <c r="D13" s="300" t="s">
        <v>437</v>
      </c>
      <c r="E13" s="300">
        <v>1000001</v>
      </c>
      <c r="F13" s="904"/>
      <c r="G13" s="303"/>
      <c r="H13" s="303">
        <v>31</v>
      </c>
      <c r="I13" s="449"/>
      <c r="J13" s="450">
        <v>15000</v>
      </c>
      <c r="K13" s="451" t="s">
        <v>39</v>
      </c>
      <c r="L13" s="449">
        <v>15000</v>
      </c>
      <c r="M13" s="303"/>
      <c r="N13" s="300" t="s">
        <v>438</v>
      </c>
      <c r="O13" s="468">
        <v>44428</v>
      </c>
      <c r="P13" s="452">
        <v>1</v>
      </c>
      <c r="Q13" s="453" t="s">
        <v>39</v>
      </c>
      <c r="R13" s="463" t="s">
        <v>439</v>
      </c>
      <c r="S13" s="470" t="s">
        <v>39</v>
      </c>
      <c r="T13" s="919">
        <v>0.1</v>
      </c>
      <c r="U13" s="276" t="str">
        <f ca="1">IF(ISBLANK(INDIRECT($A$1&amp;"!B"&amp;($A13+$A$2))),"",IFERROR(TEXT(INDIRECT($A$1&amp;"!"&amp;U$2&amp;($A13+$A$2)),"@"),""))</f>
        <v/>
      </c>
      <c r="V13" s="448"/>
      <c r="AA13" s="456"/>
      <c r="AB13" s="456"/>
    </row>
    <row r="14" spans="1:28" ht="18.75">
      <c r="A14" s="276">
        <f>ROW()/2-3</f>
        <v>4</v>
      </c>
      <c r="C14" s="571">
        <v>2</v>
      </c>
      <c r="D14" s="440">
        <v>234567</v>
      </c>
      <c r="E14" s="928">
        <v>44526</v>
      </c>
      <c r="F14" s="905" t="s">
        <v>440</v>
      </c>
      <c r="G14" s="289"/>
      <c r="H14" s="289"/>
      <c r="I14" s="457"/>
      <c r="J14" s="458"/>
      <c r="K14" s="459" t="s">
        <v>39</v>
      </c>
      <c r="L14" s="460" t="s">
        <v>39</v>
      </c>
      <c r="M14" s="289"/>
      <c r="N14" s="287" t="s">
        <v>434</v>
      </c>
      <c r="O14" s="444">
        <v>44398</v>
      </c>
      <c r="P14" s="445">
        <v>31</v>
      </c>
      <c r="Q14" s="446" t="s">
        <v>39</v>
      </c>
      <c r="R14" s="447" t="s">
        <v>435</v>
      </c>
      <c r="S14" s="446" t="s">
        <v>39</v>
      </c>
      <c r="T14" s="920" t="s">
        <v>436</v>
      </c>
      <c r="V14" s="448"/>
      <c r="AA14" s="456"/>
      <c r="AB14" s="456"/>
    </row>
    <row r="15" spans="1:28" ht="18.75">
      <c r="A15" s="276">
        <f>A14</f>
        <v>4</v>
      </c>
      <c r="C15" s="297"/>
      <c r="D15" s="300" t="s">
        <v>437</v>
      </c>
      <c r="E15" s="300">
        <v>1000001</v>
      </c>
      <c r="F15" s="303"/>
      <c r="G15" s="303"/>
      <c r="H15" s="303">
        <v>31</v>
      </c>
      <c r="I15" s="449"/>
      <c r="J15" s="450">
        <v>1800</v>
      </c>
      <c r="K15" s="451" t="s">
        <v>39</v>
      </c>
      <c r="L15" s="449">
        <v>1800</v>
      </c>
      <c r="M15" s="303"/>
      <c r="N15" s="300" t="s">
        <v>438</v>
      </c>
      <c r="O15" s="444">
        <v>44428</v>
      </c>
      <c r="P15" s="452">
        <v>1</v>
      </c>
      <c r="Q15" s="453" t="s">
        <v>39</v>
      </c>
      <c r="R15" s="447" t="s">
        <v>439</v>
      </c>
      <c r="S15" s="454" t="s">
        <v>39</v>
      </c>
      <c r="T15" s="919">
        <v>0.1</v>
      </c>
      <c r="V15" s="448"/>
      <c r="AA15" s="456"/>
      <c r="AB15" s="456"/>
    </row>
    <row r="16" spans="1:28" ht="18.75">
      <c r="C16" s="571">
        <v>3</v>
      </c>
      <c r="D16" s="440"/>
      <c r="E16" s="285"/>
      <c r="F16" s="289" t="s">
        <v>458</v>
      </c>
      <c r="G16" s="289"/>
      <c r="H16" s="289"/>
      <c r="I16" s="457"/>
      <c r="J16" s="458"/>
      <c r="K16" s="459"/>
      <c r="L16" s="460"/>
      <c r="M16" s="289"/>
      <c r="N16" s="287"/>
      <c r="O16" s="444"/>
      <c r="P16" s="445"/>
      <c r="Q16" s="446"/>
      <c r="R16" s="447"/>
      <c r="S16" s="446"/>
      <c r="T16" s="920" t="s">
        <v>436</v>
      </c>
    </row>
    <row r="17" spans="1:28" ht="18.75">
      <c r="C17" s="297"/>
      <c r="D17" s="300"/>
      <c r="E17" s="300"/>
      <c r="F17" s="303"/>
      <c r="G17" s="303"/>
      <c r="H17" s="303"/>
      <c r="I17" s="449"/>
      <c r="J17" s="450"/>
      <c r="K17" s="451"/>
      <c r="L17" s="449">
        <v>0</v>
      </c>
      <c r="M17" s="303"/>
      <c r="N17" s="300"/>
      <c r="O17" s="444"/>
      <c r="P17" s="452"/>
      <c r="Q17" s="453"/>
      <c r="R17" s="447"/>
      <c r="S17" s="454"/>
      <c r="T17" s="919">
        <v>0.1</v>
      </c>
    </row>
    <row r="18" spans="1:28" ht="18.75">
      <c r="C18" s="571">
        <v>4</v>
      </c>
      <c r="D18" s="440"/>
      <c r="E18" s="285"/>
      <c r="F18" s="289" t="s">
        <v>459</v>
      </c>
      <c r="G18" s="289"/>
      <c r="H18" s="289"/>
      <c r="I18" s="457"/>
      <c r="J18" s="458"/>
      <c r="K18" s="459"/>
      <c r="L18" s="460"/>
      <c r="M18" s="289"/>
      <c r="N18" s="287"/>
      <c r="O18" s="444"/>
      <c r="P18" s="445"/>
      <c r="Q18" s="446"/>
      <c r="R18" s="447"/>
      <c r="S18" s="446"/>
      <c r="T18" s="921"/>
    </row>
    <row r="19" spans="1:28" ht="18.75">
      <c r="C19" s="297"/>
      <c r="D19" s="300"/>
      <c r="E19" s="300"/>
      <c r="F19" s="303"/>
      <c r="G19" s="303"/>
      <c r="H19" s="303"/>
      <c r="I19" s="449"/>
      <c r="J19" s="450"/>
      <c r="K19" s="451"/>
      <c r="L19" s="449">
        <f>SUM(L12:L15)</f>
        <v>16800</v>
      </c>
      <c r="M19" s="303"/>
      <c r="N19" s="300"/>
      <c r="O19" s="444"/>
      <c r="P19" s="452"/>
      <c r="Q19" s="453"/>
      <c r="R19" s="447"/>
      <c r="S19" s="454"/>
      <c r="T19" s="904"/>
    </row>
    <row r="20" spans="1:28" ht="18.75">
      <c r="A20" s="276">
        <f>ROW()/2-3</f>
        <v>7</v>
      </c>
      <c r="C20" s="571">
        <v>5</v>
      </c>
      <c r="D20" s="440"/>
      <c r="E20" s="928">
        <v>44527</v>
      </c>
      <c r="F20" s="905" t="s">
        <v>441</v>
      </c>
      <c r="G20" s="289"/>
      <c r="H20" s="289"/>
      <c r="I20" s="457"/>
      <c r="J20" s="458"/>
      <c r="K20" s="459" t="s">
        <v>39</v>
      </c>
      <c r="L20" s="460" t="s">
        <v>39</v>
      </c>
      <c r="M20" s="289"/>
      <c r="N20" s="287" t="s">
        <v>434</v>
      </c>
      <c r="O20" s="444">
        <v>44398</v>
      </c>
      <c r="P20" s="445">
        <v>12</v>
      </c>
      <c r="Q20" s="446" t="s">
        <v>39</v>
      </c>
      <c r="R20" s="447" t="s">
        <v>435</v>
      </c>
      <c r="S20" s="446" t="s">
        <v>39</v>
      </c>
      <c r="T20" s="920" t="s">
        <v>436</v>
      </c>
      <c r="V20" s="448"/>
      <c r="AA20" s="456"/>
      <c r="AB20" s="456"/>
    </row>
    <row r="21" spans="1:28" ht="18.75">
      <c r="A21" s="276">
        <f>A20</f>
        <v>7</v>
      </c>
      <c r="C21" s="297"/>
      <c r="D21" s="300" t="s">
        <v>437</v>
      </c>
      <c r="E21" s="300">
        <v>1000003</v>
      </c>
      <c r="F21" s="904"/>
      <c r="G21" s="303"/>
      <c r="H21" s="303">
        <v>36</v>
      </c>
      <c r="I21" s="449"/>
      <c r="J21" s="450">
        <v>300</v>
      </c>
      <c r="K21" s="451" t="s">
        <v>39</v>
      </c>
      <c r="L21" s="449">
        <v>360</v>
      </c>
      <c r="M21" s="303"/>
      <c r="N21" s="300" t="s">
        <v>438</v>
      </c>
      <c r="O21" s="444">
        <v>44409</v>
      </c>
      <c r="P21" s="452">
        <v>3</v>
      </c>
      <c r="Q21" s="453" t="s">
        <v>39</v>
      </c>
      <c r="R21" s="447" t="s">
        <v>439</v>
      </c>
      <c r="S21" s="454" t="s">
        <v>39</v>
      </c>
      <c r="T21" s="919">
        <v>0.1</v>
      </c>
      <c r="V21" s="448"/>
      <c r="AA21" s="456"/>
      <c r="AB21" s="456"/>
    </row>
    <row r="22" spans="1:28" ht="18.75">
      <c r="A22" s="276">
        <f>ROW()/2-3</f>
        <v>8</v>
      </c>
      <c r="C22" s="571">
        <v>6</v>
      </c>
      <c r="D22" s="440"/>
      <c r="E22" s="928">
        <v>44527</v>
      </c>
      <c r="F22" s="905" t="s">
        <v>442</v>
      </c>
      <c r="G22" s="289"/>
      <c r="H22" s="289"/>
      <c r="I22" s="457"/>
      <c r="J22" s="458"/>
      <c r="K22" s="459" t="s">
        <v>39</v>
      </c>
      <c r="L22" s="460" t="s">
        <v>39</v>
      </c>
      <c r="M22" s="289"/>
      <c r="N22" s="287" t="s">
        <v>434</v>
      </c>
      <c r="O22" s="444">
        <v>44398</v>
      </c>
      <c r="P22" s="445">
        <v>12</v>
      </c>
      <c r="Q22" s="446" t="s">
        <v>39</v>
      </c>
      <c r="R22" s="447" t="s">
        <v>435</v>
      </c>
      <c r="S22" s="446" t="s">
        <v>39</v>
      </c>
      <c r="T22" s="920" t="s">
        <v>436</v>
      </c>
      <c r="V22" s="448"/>
      <c r="AA22" s="456"/>
      <c r="AB22" s="456"/>
    </row>
    <row r="23" spans="1:28" ht="18.75">
      <c r="A23" s="276">
        <f>A22</f>
        <v>8</v>
      </c>
      <c r="C23" s="572"/>
      <c r="D23" s="300" t="s">
        <v>437</v>
      </c>
      <c r="E23" s="300">
        <v>1000003</v>
      </c>
      <c r="F23" s="904"/>
      <c r="G23" s="303"/>
      <c r="H23" s="303">
        <v>12</v>
      </c>
      <c r="I23" s="449"/>
      <c r="J23" s="450">
        <v>0</v>
      </c>
      <c r="K23" s="451" t="s">
        <v>39</v>
      </c>
      <c r="L23" s="449">
        <v>0</v>
      </c>
      <c r="M23" s="303"/>
      <c r="N23" s="300" t="s">
        <v>438</v>
      </c>
      <c r="O23" s="444">
        <v>44409</v>
      </c>
      <c r="P23" s="452">
        <v>1</v>
      </c>
      <c r="Q23" s="453" t="s">
        <v>39</v>
      </c>
      <c r="R23" s="447" t="s">
        <v>439</v>
      </c>
      <c r="S23" s="454" t="s">
        <v>39</v>
      </c>
      <c r="T23" s="919">
        <v>0.1</v>
      </c>
      <c r="V23" s="448"/>
      <c r="AA23" s="456"/>
      <c r="AB23" s="456"/>
    </row>
    <row r="24" spans="1:28" ht="18.75">
      <c r="A24" s="276">
        <f>ROW()/2-3</f>
        <v>9</v>
      </c>
      <c r="C24" s="571">
        <v>7</v>
      </c>
      <c r="D24" s="440"/>
      <c r="E24" s="928">
        <v>44527</v>
      </c>
      <c r="F24" s="905" t="s">
        <v>443</v>
      </c>
      <c r="G24" s="289"/>
      <c r="H24" s="289"/>
      <c r="I24" s="457"/>
      <c r="J24" s="458"/>
      <c r="K24" s="459" t="s">
        <v>39</v>
      </c>
      <c r="L24" s="460" t="s">
        <v>39</v>
      </c>
      <c r="M24" s="289"/>
      <c r="N24" s="287" t="s">
        <v>434</v>
      </c>
      <c r="O24" s="444">
        <v>44398</v>
      </c>
      <c r="P24" s="445">
        <v>12</v>
      </c>
      <c r="Q24" s="446" t="s">
        <v>39</v>
      </c>
      <c r="R24" s="447" t="s">
        <v>435</v>
      </c>
      <c r="S24" s="446" t="s">
        <v>39</v>
      </c>
      <c r="T24" s="920" t="s">
        <v>436</v>
      </c>
      <c r="V24" s="448"/>
      <c r="AA24" s="456"/>
      <c r="AB24" s="456"/>
    </row>
    <row r="25" spans="1:28" ht="18.75">
      <c r="A25" s="276">
        <f>A24</f>
        <v>9</v>
      </c>
      <c r="C25" s="297"/>
      <c r="D25" s="300" t="s">
        <v>437</v>
      </c>
      <c r="E25" s="300">
        <v>1000003</v>
      </c>
      <c r="F25" s="904"/>
      <c r="G25" s="303"/>
      <c r="H25" s="303">
        <v>24</v>
      </c>
      <c r="I25" s="449"/>
      <c r="J25" s="450">
        <v>0</v>
      </c>
      <c r="K25" s="451" t="s">
        <v>39</v>
      </c>
      <c r="L25" s="449">
        <v>0</v>
      </c>
      <c r="M25" s="303"/>
      <c r="N25" s="300" t="s">
        <v>438</v>
      </c>
      <c r="O25" s="444">
        <v>44409</v>
      </c>
      <c r="P25" s="452">
        <v>2</v>
      </c>
      <c r="Q25" s="453" t="s">
        <v>39</v>
      </c>
      <c r="R25" s="447" t="s">
        <v>439</v>
      </c>
      <c r="S25" s="454" t="s">
        <v>39</v>
      </c>
      <c r="T25" s="919">
        <v>0.1</v>
      </c>
      <c r="V25" s="448"/>
      <c r="AA25" s="456"/>
      <c r="AB25" s="456"/>
    </row>
    <row r="26" spans="1:28" ht="18.75">
      <c r="C26" s="571">
        <v>8</v>
      </c>
      <c r="D26" s="440"/>
      <c r="E26" s="285"/>
      <c r="F26" s="289" t="s">
        <v>458</v>
      </c>
      <c r="G26" s="289"/>
      <c r="H26" s="289"/>
      <c r="I26" s="457"/>
      <c r="J26" s="458"/>
      <c r="K26" s="459"/>
      <c r="L26" s="460"/>
      <c r="M26" s="289"/>
      <c r="N26" s="287"/>
      <c r="O26" s="444"/>
      <c r="P26" s="445"/>
      <c r="Q26" s="446"/>
      <c r="R26" s="447"/>
      <c r="S26" s="446"/>
      <c r="T26" s="920" t="s">
        <v>436</v>
      </c>
    </row>
    <row r="27" spans="1:28" ht="18.75">
      <c r="C27" s="297"/>
      <c r="D27" s="300"/>
      <c r="E27" s="300"/>
      <c r="F27" s="303"/>
      <c r="G27" s="303"/>
      <c r="H27" s="303"/>
      <c r="I27" s="449"/>
      <c r="J27" s="450"/>
      <c r="K27" s="451"/>
      <c r="L27" s="449">
        <v>0</v>
      </c>
      <c r="M27" s="303"/>
      <c r="N27" s="300"/>
      <c r="O27" s="444"/>
      <c r="P27" s="452"/>
      <c r="Q27" s="453"/>
      <c r="R27" s="447"/>
      <c r="S27" s="454"/>
      <c r="T27" s="919">
        <v>0.1</v>
      </c>
    </row>
    <row r="28" spans="1:28" ht="18.75">
      <c r="C28" s="571">
        <v>9</v>
      </c>
      <c r="D28" s="440"/>
      <c r="E28" s="285"/>
      <c r="F28" s="289" t="s">
        <v>459</v>
      </c>
      <c r="G28" s="289"/>
      <c r="H28" s="289"/>
      <c r="I28" s="457"/>
      <c r="J28" s="458"/>
      <c r="K28" s="459"/>
      <c r="L28" s="460"/>
      <c r="M28" s="289"/>
      <c r="N28" s="287"/>
      <c r="O28" s="444"/>
      <c r="P28" s="445"/>
      <c r="Q28" s="446"/>
      <c r="R28" s="447"/>
      <c r="S28" s="446"/>
      <c r="T28" s="921"/>
    </row>
    <row r="29" spans="1:28" ht="18.75">
      <c r="C29" s="297"/>
      <c r="D29" s="300"/>
      <c r="E29" s="300"/>
      <c r="F29" s="303"/>
      <c r="G29" s="303"/>
      <c r="H29" s="303"/>
      <c r="I29" s="449"/>
      <c r="J29" s="450"/>
      <c r="K29" s="451"/>
      <c r="L29" s="449">
        <f>SUM(L20:L25)</f>
        <v>360</v>
      </c>
      <c r="M29" s="303"/>
      <c r="N29" s="300"/>
      <c r="O29" s="444"/>
      <c r="P29" s="452"/>
      <c r="Q29" s="453"/>
      <c r="R29" s="447"/>
      <c r="S29" s="454"/>
      <c r="T29" s="904"/>
    </row>
    <row r="30" spans="1:28" ht="18.75">
      <c r="A30" s="276">
        <f>ROW()/2-3</f>
        <v>12</v>
      </c>
      <c r="C30" s="571">
        <v>10</v>
      </c>
      <c r="D30" s="440"/>
      <c r="E30" s="928">
        <v>44528</v>
      </c>
      <c r="F30" s="905" t="s">
        <v>444</v>
      </c>
      <c r="G30" s="289"/>
      <c r="H30" s="289"/>
      <c r="I30" s="457"/>
      <c r="J30" s="458"/>
      <c r="K30" s="459" t="s">
        <v>39</v>
      </c>
      <c r="L30" s="461"/>
      <c r="M30" s="289"/>
      <c r="N30" s="287" t="s">
        <v>445</v>
      </c>
      <c r="O30" s="444">
        <v>44409</v>
      </c>
      <c r="P30" s="445">
        <v>0</v>
      </c>
      <c r="Q30" s="446" t="s">
        <v>39</v>
      </c>
      <c r="R30" s="447" t="s">
        <v>39</v>
      </c>
      <c r="S30" s="446" t="s">
        <v>39</v>
      </c>
      <c r="T30" s="920" t="s">
        <v>436</v>
      </c>
      <c r="V30" s="448"/>
      <c r="AA30" s="456"/>
      <c r="AB30" s="456"/>
    </row>
    <row r="31" spans="1:28" ht="18.75">
      <c r="A31" s="276">
        <f>A30</f>
        <v>12</v>
      </c>
      <c r="C31" s="572"/>
      <c r="D31" s="300" t="s">
        <v>446</v>
      </c>
      <c r="E31" s="300">
        <v>1000004</v>
      </c>
      <c r="F31" s="904"/>
      <c r="G31" s="303"/>
      <c r="H31" s="303">
        <v>4</v>
      </c>
      <c r="I31" s="449"/>
      <c r="J31" s="450">
        <v>3000</v>
      </c>
      <c r="K31" s="451" t="s">
        <v>39</v>
      </c>
      <c r="L31" s="449">
        <f>H31*J31</f>
        <v>12000</v>
      </c>
      <c r="M31" s="303"/>
      <c r="N31" s="300" t="s">
        <v>39</v>
      </c>
      <c r="O31" s="444"/>
      <c r="P31" s="452">
        <v>4</v>
      </c>
      <c r="Q31" s="453" t="s">
        <v>39</v>
      </c>
      <c r="R31" s="447" t="s">
        <v>439</v>
      </c>
      <c r="S31" s="454" t="s">
        <v>39</v>
      </c>
      <c r="T31" s="919">
        <v>0.1</v>
      </c>
      <c r="V31" s="448"/>
      <c r="AA31" s="456"/>
      <c r="AB31" s="456"/>
    </row>
    <row r="32" spans="1:28" ht="18.75">
      <c r="A32" s="276">
        <f>ROW()/2-3</f>
        <v>13</v>
      </c>
      <c r="C32" s="297">
        <v>11</v>
      </c>
      <c r="D32" s="440">
        <v>345678</v>
      </c>
      <c r="E32" s="928">
        <v>44528</v>
      </c>
      <c r="F32" s="905" t="s">
        <v>447</v>
      </c>
      <c r="G32" s="289"/>
      <c r="H32" s="289"/>
      <c r="I32" s="457"/>
      <c r="J32" s="458"/>
      <c r="K32" s="459" t="s">
        <v>39</v>
      </c>
      <c r="L32" s="461"/>
      <c r="M32" s="289"/>
      <c r="N32" s="287" t="s">
        <v>434</v>
      </c>
      <c r="O32" s="444">
        <v>44409</v>
      </c>
      <c r="P32" s="445">
        <v>20</v>
      </c>
      <c r="Q32" s="446" t="s">
        <v>39</v>
      </c>
      <c r="R32" s="447" t="s">
        <v>435</v>
      </c>
      <c r="S32" s="446" t="s">
        <v>39</v>
      </c>
      <c r="T32" s="920" t="s">
        <v>436</v>
      </c>
      <c r="V32" s="448"/>
      <c r="AA32" s="456"/>
      <c r="AB32" s="456"/>
    </row>
    <row r="33" spans="1:28" ht="18.75">
      <c r="A33" s="276">
        <f>A32</f>
        <v>13</v>
      </c>
      <c r="C33" s="572"/>
      <c r="D33" s="300" t="s">
        <v>446</v>
      </c>
      <c r="E33" s="300">
        <v>1000004</v>
      </c>
      <c r="F33" s="904"/>
      <c r="G33" s="303"/>
      <c r="H33" s="303">
        <v>20</v>
      </c>
      <c r="I33" s="449"/>
      <c r="J33" s="450">
        <v>200</v>
      </c>
      <c r="K33" s="451"/>
      <c r="L33" s="449">
        <f t="shared" ref="L33" si="0">H33*J33</f>
        <v>4000</v>
      </c>
      <c r="M33" s="303"/>
      <c r="N33" s="300" t="s">
        <v>448</v>
      </c>
      <c r="O33" s="444">
        <v>44428</v>
      </c>
      <c r="P33" s="452">
        <v>1</v>
      </c>
      <c r="Q33" s="453" t="s">
        <v>39</v>
      </c>
      <c r="R33" s="447" t="s">
        <v>439</v>
      </c>
      <c r="S33" s="454" t="s">
        <v>39</v>
      </c>
      <c r="T33" s="919">
        <v>0.1</v>
      </c>
      <c r="V33" s="448"/>
      <c r="AA33" s="456"/>
      <c r="AB33" s="456"/>
    </row>
    <row r="34" spans="1:28" ht="18.75">
      <c r="A34" s="276">
        <f>ROW()/2-3</f>
        <v>14</v>
      </c>
      <c r="C34" s="953">
        <v>12</v>
      </c>
      <c r="D34" s="440">
        <v>456789</v>
      </c>
      <c r="E34" s="928">
        <v>44528</v>
      </c>
      <c r="F34" s="905" t="s">
        <v>447</v>
      </c>
      <c r="G34" s="289"/>
      <c r="H34" s="289"/>
      <c r="I34" s="457"/>
      <c r="J34" s="458"/>
      <c r="K34" s="459" t="s">
        <v>39</v>
      </c>
      <c r="L34" s="461"/>
      <c r="M34" s="289"/>
      <c r="N34" s="287" t="s">
        <v>434</v>
      </c>
      <c r="O34" s="444">
        <v>44409</v>
      </c>
      <c r="P34" s="445">
        <v>20</v>
      </c>
      <c r="Q34" s="446" t="s">
        <v>39</v>
      </c>
      <c r="R34" s="447" t="s">
        <v>435</v>
      </c>
      <c r="S34" s="446" t="s">
        <v>39</v>
      </c>
      <c r="T34" s="920" t="s">
        <v>436</v>
      </c>
      <c r="V34" s="448"/>
      <c r="AA34" s="456"/>
      <c r="AB34" s="456"/>
    </row>
    <row r="35" spans="1:28" ht="18.75">
      <c r="A35" s="276">
        <f>A34</f>
        <v>14</v>
      </c>
      <c r="C35" s="954"/>
      <c r="D35" s="300" t="s">
        <v>446</v>
      </c>
      <c r="E35" s="300">
        <v>1000004</v>
      </c>
      <c r="F35" s="904"/>
      <c r="G35" s="303"/>
      <c r="H35" s="303">
        <v>20</v>
      </c>
      <c r="I35" s="449"/>
      <c r="J35" s="450">
        <v>200</v>
      </c>
      <c r="K35" s="451" t="s">
        <v>39</v>
      </c>
      <c r="L35" s="449">
        <f t="shared" ref="L35" si="1">H35*J35</f>
        <v>4000</v>
      </c>
      <c r="M35" s="303"/>
      <c r="N35" s="300" t="s">
        <v>448</v>
      </c>
      <c r="O35" s="444">
        <v>44428</v>
      </c>
      <c r="P35" s="452">
        <v>1</v>
      </c>
      <c r="Q35" s="453" t="s">
        <v>39</v>
      </c>
      <c r="R35" s="447" t="s">
        <v>439</v>
      </c>
      <c r="S35" s="454" t="s">
        <v>39</v>
      </c>
      <c r="T35" s="919">
        <v>0.1</v>
      </c>
      <c r="V35" s="448"/>
      <c r="AA35" s="456"/>
      <c r="AB35" s="456"/>
    </row>
    <row r="36" spans="1:28" ht="18.75">
      <c r="A36" s="276">
        <f>ROW()/2-3</f>
        <v>15</v>
      </c>
      <c r="C36" s="116">
        <v>13</v>
      </c>
      <c r="D36" s="440">
        <v>567890</v>
      </c>
      <c r="E36" s="928">
        <v>44528</v>
      </c>
      <c r="F36" s="905" t="s">
        <v>447</v>
      </c>
      <c r="G36" s="289"/>
      <c r="H36" s="289"/>
      <c r="I36" s="457"/>
      <c r="J36" s="458"/>
      <c r="K36" s="459" t="s">
        <v>39</v>
      </c>
      <c r="L36" s="461"/>
      <c r="M36" s="289"/>
      <c r="N36" s="287" t="s">
        <v>434</v>
      </c>
      <c r="O36" s="444">
        <v>44409</v>
      </c>
      <c r="P36" s="445">
        <v>20</v>
      </c>
      <c r="Q36" s="446" t="s">
        <v>39</v>
      </c>
      <c r="R36" s="447" t="s">
        <v>435</v>
      </c>
      <c r="S36" s="446" t="s">
        <v>39</v>
      </c>
      <c r="T36" s="920" t="s">
        <v>436</v>
      </c>
      <c r="V36" s="448"/>
      <c r="AA36" s="456"/>
      <c r="AB36" s="456"/>
    </row>
    <row r="37" spans="1:28" ht="18.75">
      <c r="A37" s="276">
        <f>A36</f>
        <v>15</v>
      </c>
      <c r="C37" s="954"/>
      <c r="D37" s="300" t="s">
        <v>446</v>
      </c>
      <c r="E37" s="300">
        <v>1000004</v>
      </c>
      <c r="F37" s="904"/>
      <c r="G37" s="303"/>
      <c r="H37" s="303">
        <v>20</v>
      </c>
      <c r="I37" s="449"/>
      <c r="J37" s="450">
        <v>200</v>
      </c>
      <c r="K37" s="451" t="s">
        <v>39</v>
      </c>
      <c r="L37" s="449">
        <f t="shared" ref="L37" si="2">H37*J37</f>
        <v>4000</v>
      </c>
      <c r="M37" s="303"/>
      <c r="N37" s="300" t="s">
        <v>448</v>
      </c>
      <c r="O37" s="444">
        <v>44428</v>
      </c>
      <c r="P37" s="452">
        <v>1</v>
      </c>
      <c r="Q37" s="453" t="s">
        <v>39</v>
      </c>
      <c r="R37" s="447" t="s">
        <v>439</v>
      </c>
      <c r="S37" s="454" t="s">
        <v>39</v>
      </c>
      <c r="T37" s="919">
        <v>0.1</v>
      </c>
      <c r="V37" s="448"/>
      <c r="AA37" s="456"/>
      <c r="AB37" s="456"/>
    </row>
    <row r="38" spans="1:28" ht="18.75">
      <c r="A38" s="276">
        <f>ROW()/2-3</f>
        <v>16</v>
      </c>
      <c r="C38" s="116">
        <v>14</v>
      </c>
      <c r="D38" s="440"/>
      <c r="E38" s="928">
        <v>44528</v>
      </c>
      <c r="F38" s="905" t="s">
        <v>449</v>
      </c>
      <c r="G38" s="289"/>
      <c r="H38" s="289"/>
      <c r="I38" s="457"/>
      <c r="J38" s="458"/>
      <c r="K38" s="459" t="s">
        <v>39</v>
      </c>
      <c r="L38" s="461"/>
      <c r="M38" s="289"/>
      <c r="N38" s="287" t="s">
        <v>450</v>
      </c>
      <c r="O38" s="444">
        <v>44409</v>
      </c>
      <c r="P38" s="445"/>
      <c r="Q38" s="446"/>
      <c r="R38" s="447"/>
      <c r="S38" s="446"/>
      <c r="T38" s="920" t="s">
        <v>436</v>
      </c>
      <c r="V38" s="448"/>
      <c r="AA38" s="456"/>
      <c r="AB38" s="456"/>
    </row>
    <row r="39" spans="1:28" ht="18.75">
      <c r="A39" s="276">
        <f>A38</f>
        <v>16</v>
      </c>
      <c r="C39" s="116"/>
      <c r="D39" s="300"/>
      <c r="E39" s="300">
        <v>1000004</v>
      </c>
      <c r="F39" s="904"/>
      <c r="G39" s="303"/>
      <c r="H39" s="303">
        <v>1</v>
      </c>
      <c r="I39" s="449"/>
      <c r="J39" s="450">
        <v>3011</v>
      </c>
      <c r="K39" s="451" t="s">
        <v>39</v>
      </c>
      <c r="L39" s="449">
        <f>H39*J39</f>
        <v>3011</v>
      </c>
      <c r="M39" s="303"/>
      <c r="N39" s="300" t="s">
        <v>39</v>
      </c>
      <c r="O39" s="444">
        <v>44428</v>
      </c>
      <c r="P39" s="452">
        <v>1</v>
      </c>
      <c r="Q39" s="453"/>
      <c r="R39" s="447"/>
      <c r="S39" s="454"/>
      <c r="T39" s="919">
        <v>0.1</v>
      </c>
      <c r="V39" s="448"/>
      <c r="AA39" s="456"/>
      <c r="AB39" s="456"/>
    </row>
    <row r="40" spans="1:28" ht="18.75">
      <c r="C40" s="953">
        <v>15</v>
      </c>
      <c r="D40" s="440"/>
      <c r="E40" s="285"/>
      <c r="F40" s="289" t="s">
        <v>458</v>
      </c>
      <c r="G40" s="289"/>
      <c r="H40" s="289"/>
      <c r="I40" s="457"/>
      <c r="J40" s="458"/>
      <c r="K40" s="459"/>
      <c r="L40" s="460"/>
      <c r="M40" s="289"/>
      <c r="N40" s="287"/>
      <c r="O40" s="444"/>
      <c r="P40" s="445"/>
      <c r="Q40" s="446"/>
      <c r="R40" s="447"/>
      <c r="S40" s="446"/>
      <c r="T40" s="920" t="s">
        <v>436</v>
      </c>
    </row>
    <row r="41" spans="1:28" ht="18.75">
      <c r="C41" s="954"/>
      <c r="D41" s="300"/>
      <c r="E41" s="300"/>
      <c r="F41" s="303"/>
      <c r="G41" s="303"/>
      <c r="H41" s="303"/>
      <c r="I41" s="449"/>
      <c r="J41" s="450"/>
      <c r="K41" s="451"/>
      <c r="L41" s="449">
        <v>1</v>
      </c>
      <c r="M41" s="303"/>
      <c r="N41" s="300"/>
      <c r="O41" s="444"/>
      <c r="P41" s="452"/>
      <c r="Q41" s="453"/>
      <c r="R41" s="447"/>
      <c r="S41" s="454"/>
      <c r="T41" s="919">
        <v>0.1</v>
      </c>
    </row>
    <row r="42" spans="1:28" ht="18.75">
      <c r="C42" s="953">
        <v>16</v>
      </c>
      <c r="D42" s="440"/>
      <c r="E42" s="285"/>
      <c r="F42" s="289" t="s">
        <v>459</v>
      </c>
      <c r="G42" s="289"/>
      <c r="H42" s="289"/>
      <c r="I42" s="457"/>
      <c r="J42" s="458"/>
      <c r="K42" s="459"/>
      <c r="L42" s="460"/>
      <c r="M42" s="289"/>
      <c r="N42" s="287"/>
      <c r="O42" s="444"/>
      <c r="P42" s="445"/>
      <c r="Q42" s="446"/>
      <c r="R42" s="447"/>
      <c r="S42" s="446"/>
      <c r="T42" s="921"/>
    </row>
    <row r="43" spans="1:28" ht="18.75">
      <c r="C43" s="954"/>
      <c r="D43" s="300"/>
      <c r="E43" s="300"/>
      <c r="F43" s="303"/>
      <c r="G43" s="303"/>
      <c r="H43" s="303"/>
      <c r="I43" s="449"/>
      <c r="J43" s="450"/>
      <c r="K43" s="451"/>
      <c r="L43" s="449">
        <f>SUM(L31:L39)-L41</f>
        <v>27010</v>
      </c>
      <c r="M43" s="303"/>
      <c r="N43" s="300"/>
      <c r="O43" s="444"/>
      <c r="P43" s="452"/>
      <c r="Q43" s="453"/>
      <c r="R43" s="447"/>
      <c r="S43" s="454"/>
      <c r="T43" s="904"/>
    </row>
    <row r="44" spans="1:28" ht="18.75">
      <c r="C44" s="953">
        <v>17</v>
      </c>
      <c r="D44" s="287" t="s">
        <v>451</v>
      </c>
      <c r="E44" s="928">
        <v>44529</v>
      </c>
      <c r="F44" s="906" t="s">
        <v>452</v>
      </c>
      <c r="G44" s="296"/>
      <c r="H44" s="296"/>
      <c r="I44" s="461"/>
      <c r="J44" s="458"/>
      <c r="K44" s="459"/>
      <c r="L44" s="461"/>
      <c r="M44" s="296"/>
      <c r="N44" s="287" t="s">
        <v>434</v>
      </c>
      <c r="O44" s="444">
        <v>44409</v>
      </c>
      <c r="P44" s="445">
        <v>10</v>
      </c>
      <c r="Q44" s="462"/>
      <c r="R44" s="441" t="s">
        <v>453</v>
      </c>
      <c r="S44" s="454"/>
      <c r="T44" s="922" t="s">
        <v>436</v>
      </c>
      <c r="V44" s="448"/>
      <c r="AA44" s="456"/>
      <c r="AB44" s="456"/>
    </row>
    <row r="45" spans="1:28" ht="18.75">
      <c r="C45" s="954"/>
      <c r="D45" s="463" t="s">
        <v>437</v>
      </c>
      <c r="E45" s="300">
        <v>1000005</v>
      </c>
      <c r="F45" s="904"/>
      <c r="G45" s="303"/>
      <c r="H45" s="303">
        <v>10</v>
      </c>
      <c r="I45" s="449"/>
      <c r="J45" s="450">
        <v>10</v>
      </c>
      <c r="K45" s="464"/>
      <c r="L45" s="449">
        <f>H45*J45</f>
        <v>100</v>
      </c>
      <c r="M45" s="303"/>
      <c r="N45" s="300" t="s">
        <v>448</v>
      </c>
      <c r="O45" s="444">
        <v>44418</v>
      </c>
      <c r="P45" s="452">
        <v>1</v>
      </c>
      <c r="Q45" s="465"/>
      <c r="R45" s="447" t="s">
        <v>454</v>
      </c>
      <c r="S45" s="454"/>
      <c r="T45" s="923">
        <v>0.1</v>
      </c>
      <c r="V45" s="448"/>
      <c r="AA45" s="456"/>
      <c r="AB45" s="456"/>
    </row>
    <row r="46" spans="1:28" ht="18.75">
      <c r="C46" s="953">
        <v>18</v>
      </c>
      <c r="D46" s="440"/>
      <c r="E46" s="928">
        <v>44529</v>
      </c>
      <c r="F46" s="906" t="s">
        <v>455</v>
      </c>
      <c r="G46" s="296"/>
      <c r="H46" s="296"/>
      <c r="I46" s="461"/>
      <c r="J46" s="466"/>
      <c r="K46" s="589"/>
      <c r="L46" s="461"/>
      <c r="M46" s="296"/>
      <c r="N46" s="287"/>
      <c r="O46" s="468"/>
      <c r="P46" s="590"/>
      <c r="Q46" s="591"/>
      <c r="R46" s="469"/>
      <c r="S46" s="592"/>
      <c r="T46" s="924" t="s">
        <v>456</v>
      </c>
      <c r="V46" s="448"/>
      <c r="AA46" s="456"/>
      <c r="AB46" s="456"/>
    </row>
    <row r="47" spans="1:28" ht="18.75">
      <c r="C47" s="954"/>
      <c r="D47" s="463"/>
      <c r="E47" s="300">
        <v>1000005</v>
      </c>
      <c r="F47" s="906"/>
      <c r="G47" s="296"/>
      <c r="H47" s="296">
        <v>1</v>
      </c>
      <c r="I47" s="461"/>
      <c r="J47" s="450">
        <v>151</v>
      </c>
      <c r="K47" s="464"/>
      <c r="L47" s="461">
        <f>H47*J47</f>
        <v>151</v>
      </c>
      <c r="M47" s="296" t="s">
        <v>457</v>
      </c>
      <c r="N47" s="300"/>
      <c r="O47" s="444"/>
      <c r="P47" s="452"/>
      <c r="Q47" s="582"/>
      <c r="R47" s="447"/>
      <c r="S47" s="583"/>
      <c r="T47" s="919">
        <v>0.08</v>
      </c>
      <c r="V47" s="448"/>
      <c r="AA47" s="456"/>
      <c r="AB47" s="456"/>
    </row>
    <row r="48" spans="1:28" ht="18.75">
      <c r="C48" s="571">
        <v>19</v>
      </c>
      <c r="D48" s="440"/>
      <c r="E48" s="285"/>
      <c r="F48" s="289" t="s">
        <v>458</v>
      </c>
      <c r="G48" s="289"/>
      <c r="H48" s="289"/>
      <c r="I48" s="457"/>
      <c r="J48" s="458"/>
      <c r="K48" s="584"/>
      <c r="L48" s="585"/>
      <c r="M48" s="289"/>
      <c r="N48" s="287"/>
      <c r="O48" s="444"/>
      <c r="P48" s="445"/>
      <c r="Q48" s="586"/>
      <c r="R48" s="447"/>
      <c r="S48" s="586"/>
      <c r="T48" s="920" t="s">
        <v>436</v>
      </c>
    </row>
    <row r="49" spans="3:20" ht="18.75">
      <c r="C49" s="572"/>
      <c r="D49" s="300"/>
      <c r="E49" s="300"/>
      <c r="F49" s="303"/>
      <c r="G49" s="303"/>
      <c r="H49" s="303"/>
      <c r="I49" s="449"/>
      <c r="J49" s="450"/>
      <c r="K49" s="464"/>
      <c r="L49" s="449">
        <v>0</v>
      </c>
      <c r="M49" s="303"/>
      <c r="N49" s="300"/>
      <c r="O49" s="444"/>
      <c r="P49" s="452"/>
      <c r="Q49" s="587"/>
      <c r="R49" s="447"/>
      <c r="S49" s="583"/>
      <c r="T49" s="919">
        <v>0.1</v>
      </c>
    </row>
    <row r="50" spans="3:20" ht="18.75">
      <c r="C50" s="571">
        <v>20</v>
      </c>
      <c r="D50" s="440"/>
      <c r="E50" s="285"/>
      <c r="F50" s="289" t="s">
        <v>458</v>
      </c>
      <c r="G50" s="289"/>
      <c r="H50" s="289"/>
      <c r="I50" s="457"/>
      <c r="J50" s="458"/>
      <c r="K50" s="584"/>
      <c r="L50" s="585"/>
      <c r="M50" s="289"/>
      <c r="N50" s="287"/>
      <c r="O50" s="444"/>
      <c r="P50" s="445"/>
      <c r="Q50" s="586"/>
      <c r="R50" s="447"/>
      <c r="S50" s="586"/>
      <c r="T50" s="924" t="s">
        <v>456</v>
      </c>
    </row>
    <row r="51" spans="3:20" ht="18.75">
      <c r="C51" s="572"/>
      <c r="D51" s="300"/>
      <c r="E51" s="300"/>
      <c r="F51" s="303"/>
      <c r="G51" s="303"/>
      <c r="H51" s="303"/>
      <c r="I51" s="449"/>
      <c r="J51" s="450"/>
      <c r="K51" s="464"/>
      <c r="L51" s="449">
        <v>1</v>
      </c>
      <c r="M51" s="303"/>
      <c r="N51" s="300"/>
      <c r="O51" s="444"/>
      <c r="P51" s="452"/>
      <c r="Q51" s="587"/>
      <c r="R51" s="447"/>
      <c r="S51" s="583"/>
      <c r="T51" s="919">
        <v>0.08</v>
      </c>
    </row>
    <row r="52" spans="3:20" ht="18.75">
      <c r="C52" s="571">
        <v>21</v>
      </c>
      <c r="D52" s="440"/>
      <c r="E52" s="285"/>
      <c r="F52" s="289" t="s">
        <v>459</v>
      </c>
      <c r="G52" s="289"/>
      <c r="H52" s="289"/>
      <c r="I52" s="457"/>
      <c r="J52" s="458"/>
      <c r="K52" s="584"/>
      <c r="L52" s="585"/>
      <c r="M52" s="289"/>
      <c r="N52" s="287"/>
      <c r="O52" s="444"/>
      <c r="P52" s="445"/>
      <c r="Q52" s="586"/>
      <c r="R52" s="447"/>
      <c r="S52" s="586"/>
      <c r="T52" s="588"/>
    </row>
    <row r="53" spans="3:20" ht="18.75">
      <c r="C53" s="572"/>
      <c r="D53" s="300"/>
      <c r="E53" s="300"/>
      <c r="F53" s="303"/>
      <c r="G53" s="303"/>
      <c r="H53" s="303"/>
      <c r="I53" s="449"/>
      <c r="J53" s="450"/>
      <c r="K53" s="464"/>
      <c r="L53" s="449">
        <f>SUM(L44:L47)-(L49+L51)</f>
        <v>250</v>
      </c>
      <c r="M53" s="303"/>
      <c r="N53" s="300"/>
      <c r="O53" s="444"/>
      <c r="P53" s="452"/>
      <c r="Q53" s="587"/>
      <c r="R53" s="447"/>
      <c r="S53" s="583"/>
      <c r="T53" s="303"/>
    </row>
    <row r="54" spans="3:20" ht="18.75">
      <c r="C54" s="571">
        <v>22</v>
      </c>
      <c r="D54" s="440"/>
      <c r="E54" s="285"/>
      <c r="F54" s="289" t="s">
        <v>462</v>
      </c>
      <c r="G54" s="289"/>
      <c r="H54" s="289"/>
      <c r="I54" s="457"/>
      <c r="J54" s="458"/>
      <c r="K54" s="584"/>
      <c r="L54" s="585"/>
      <c r="M54" s="289"/>
      <c r="N54" s="287"/>
      <c r="O54" s="444"/>
      <c r="P54" s="445"/>
      <c r="Q54" s="586"/>
      <c r="R54" s="447"/>
      <c r="S54" s="586"/>
      <c r="T54" s="588"/>
    </row>
    <row r="55" spans="3:20" ht="18.75">
      <c r="C55" s="572"/>
      <c r="D55" s="300"/>
      <c r="E55" s="300"/>
      <c r="F55" s="303"/>
      <c r="G55" s="303"/>
      <c r="H55" s="303"/>
      <c r="I55" s="449"/>
      <c r="J55" s="450"/>
      <c r="K55" s="451"/>
      <c r="L55" s="903">
        <f>L19+L29+L43+L53</f>
        <v>44420</v>
      </c>
      <c r="M55" s="904" t="s">
        <v>862</v>
      </c>
      <c r="N55" s="300"/>
      <c r="O55" s="444"/>
      <c r="P55" s="452"/>
      <c r="Q55" s="453"/>
      <c r="R55" s="447"/>
      <c r="S55" s="454"/>
      <c r="T55" s="303"/>
    </row>
    <row r="56" spans="3:20" ht="23.25" customHeight="1">
      <c r="T56" s="471"/>
    </row>
  </sheetData>
  <mergeCells count="13">
    <mergeCell ref="R10:S11"/>
    <mergeCell ref="P11:Q11"/>
    <mergeCell ref="C4:F4"/>
    <mergeCell ref="C10:C11"/>
    <mergeCell ref="F10:F11"/>
    <mergeCell ref="G10:G11"/>
    <mergeCell ref="H10:H11"/>
    <mergeCell ref="I10:I11"/>
    <mergeCell ref="J10:K11"/>
    <mergeCell ref="L10:L11"/>
    <mergeCell ref="M10:M11"/>
    <mergeCell ref="N10:N11"/>
    <mergeCell ref="P10:Q10"/>
  </mergeCells>
  <phoneticPr fontId="1"/>
  <pageMargins left="0.70866141732283472" right="0.70866141732283472" top="1.1417322834645669" bottom="0.74803149606299213" header="0.9055118110236221" footer="0.31496062992125984"/>
  <pageSetup paperSize="9" scale="41" firstPageNumber="43" orientation="landscape" r:id="rId1"/>
  <rowBreaks count="1" manualBreakCount="1">
    <brk id="56" min="2" max="19" man="1"/>
  </rowBreaks>
  <colBreaks count="1" manualBreakCount="1">
    <brk id="20" min="2"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G17"/>
  <sheetViews>
    <sheetView topLeftCell="C1" zoomScale="130" zoomScaleNormal="130" workbookViewId="0">
      <pane ySplit="3" topLeftCell="A4" activePane="bottomLeft" state="frozen"/>
      <selection activeCell="N6" sqref="N6"/>
      <selection pane="bottomLeft" activeCell="N6" sqref="N6"/>
    </sheetView>
  </sheetViews>
  <sheetFormatPr defaultRowHeight="18.75"/>
  <cols>
    <col min="3" max="3" width="19.125" bestFit="1" customWidth="1"/>
    <col min="5" max="5" width="72.75" style="847" customWidth="1"/>
    <col min="6" max="6" width="39.5" customWidth="1"/>
    <col min="7" max="7" width="33.375" customWidth="1"/>
  </cols>
  <sheetData>
    <row r="2" spans="2:7">
      <c r="B2" s="1712" t="s">
        <v>773</v>
      </c>
      <c r="C2" s="1713" t="s">
        <v>802</v>
      </c>
      <c r="D2" s="1713"/>
      <c r="E2" s="1713"/>
      <c r="F2" s="1714" t="s">
        <v>814</v>
      </c>
      <c r="G2" s="1714"/>
    </row>
    <row r="3" spans="2:7">
      <c r="B3" s="1712"/>
      <c r="C3" s="30" t="s">
        <v>771</v>
      </c>
      <c r="D3" s="30" t="s">
        <v>772</v>
      </c>
      <c r="E3" s="848" t="s">
        <v>770</v>
      </c>
      <c r="F3" s="868" t="s">
        <v>813</v>
      </c>
      <c r="G3" s="868" t="s">
        <v>825</v>
      </c>
    </row>
    <row r="4" spans="2:7" ht="37.5">
      <c r="B4" s="30">
        <v>1</v>
      </c>
      <c r="C4" s="846" t="s">
        <v>774</v>
      </c>
      <c r="D4" s="844" t="s">
        <v>2</v>
      </c>
      <c r="E4" s="846" t="s">
        <v>775</v>
      </c>
      <c r="F4" s="845" t="s">
        <v>815</v>
      </c>
      <c r="G4" s="867"/>
    </row>
    <row r="5" spans="2:7" ht="56.25">
      <c r="B5" s="30">
        <v>2</v>
      </c>
      <c r="C5" s="846" t="s">
        <v>774</v>
      </c>
      <c r="D5" s="844" t="s">
        <v>2</v>
      </c>
      <c r="E5" s="846" t="s">
        <v>776</v>
      </c>
      <c r="F5" s="845" t="s">
        <v>815</v>
      </c>
      <c r="G5" s="867"/>
    </row>
    <row r="6" spans="2:7" ht="393.75">
      <c r="B6" s="30">
        <v>3</v>
      </c>
      <c r="C6" s="846" t="s">
        <v>774</v>
      </c>
      <c r="D6" s="844" t="s">
        <v>2</v>
      </c>
      <c r="E6" s="850" t="s">
        <v>777</v>
      </c>
      <c r="F6" s="849" t="s">
        <v>816</v>
      </c>
      <c r="G6" s="867"/>
    </row>
    <row r="7" spans="2:7" ht="56.25">
      <c r="B7" s="30">
        <v>4</v>
      </c>
      <c r="C7" s="846" t="s">
        <v>779</v>
      </c>
      <c r="D7" s="844" t="s">
        <v>778</v>
      </c>
      <c r="E7" s="846" t="s">
        <v>780</v>
      </c>
      <c r="F7" s="849" t="s">
        <v>817</v>
      </c>
      <c r="G7" s="867"/>
    </row>
    <row r="8" spans="2:7" ht="112.5">
      <c r="B8" s="30">
        <v>5</v>
      </c>
      <c r="C8" s="846" t="s">
        <v>779</v>
      </c>
      <c r="D8" s="844" t="s">
        <v>781</v>
      </c>
      <c r="E8" s="846" t="s">
        <v>782</v>
      </c>
      <c r="F8" s="849" t="s">
        <v>818</v>
      </c>
      <c r="G8" s="867"/>
    </row>
    <row r="9" spans="2:7" ht="56.25">
      <c r="B9" s="30">
        <v>6</v>
      </c>
      <c r="C9" s="846" t="s">
        <v>779</v>
      </c>
      <c r="D9" s="844" t="s">
        <v>781</v>
      </c>
      <c r="E9" s="846" t="s">
        <v>783</v>
      </c>
      <c r="F9" s="849" t="s">
        <v>819</v>
      </c>
      <c r="G9" s="867"/>
    </row>
    <row r="10" spans="2:7" ht="131.25">
      <c r="B10" s="30">
        <v>7</v>
      </c>
      <c r="C10" s="846" t="s">
        <v>779</v>
      </c>
      <c r="D10" s="844" t="s">
        <v>781</v>
      </c>
      <c r="E10" s="846" t="s">
        <v>784</v>
      </c>
      <c r="F10" s="866" t="s">
        <v>820</v>
      </c>
      <c r="G10" s="867"/>
    </row>
    <row r="11" spans="2:7" ht="56.25">
      <c r="B11" s="30">
        <v>8</v>
      </c>
      <c r="C11" s="846" t="s">
        <v>785</v>
      </c>
      <c r="D11" s="844" t="s">
        <v>778</v>
      </c>
      <c r="E11" s="846" t="s">
        <v>786</v>
      </c>
      <c r="F11" s="849" t="s">
        <v>817</v>
      </c>
      <c r="G11" s="867"/>
    </row>
    <row r="12" spans="2:7" ht="37.5">
      <c r="B12" s="30">
        <v>9</v>
      </c>
      <c r="C12" s="846" t="s">
        <v>785</v>
      </c>
      <c r="D12" s="844" t="s">
        <v>778</v>
      </c>
      <c r="E12" s="846" t="s">
        <v>787</v>
      </c>
      <c r="F12" s="845" t="s">
        <v>821</v>
      </c>
      <c r="G12" s="867"/>
    </row>
    <row r="13" spans="2:7" ht="187.5">
      <c r="B13" s="30">
        <v>10</v>
      </c>
      <c r="C13" s="846" t="s">
        <v>785</v>
      </c>
      <c r="D13" s="844" t="s">
        <v>2</v>
      </c>
      <c r="E13" s="846" t="s">
        <v>788</v>
      </c>
      <c r="F13" s="845" t="s">
        <v>815</v>
      </c>
      <c r="G13" s="867"/>
    </row>
    <row r="14" spans="2:7" ht="112.5">
      <c r="B14" s="30">
        <v>11</v>
      </c>
      <c r="C14" s="846" t="s">
        <v>785</v>
      </c>
      <c r="D14" s="844" t="s">
        <v>2</v>
      </c>
      <c r="E14" s="846" t="s">
        <v>789</v>
      </c>
      <c r="F14" s="849" t="s">
        <v>818</v>
      </c>
      <c r="G14" s="867"/>
    </row>
    <row r="15" spans="2:7" ht="168.75">
      <c r="B15" s="30">
        <v>12</v>
      </c>
      <c r="C15" s="846" t="s">
        <v>785</v>
      </c>
      <c r="D15" s="844" t="s">
        <v>2</v>
      </c>
      <c r="E15" s="846" t="s">
        <v>790</v>
      </c>
      <c r="F15" s="849" t="s">
        <v>822</v>
      </c>
      <c r="G15" s="867"/>
    </row>
    <row r="16" spans="2:7" ht="56.25">
      <c r="B16" s="30">
        <v>13</v>
      </c>
      <c r="C16" s="846" t="s">
        <v>785</v>
      </c>
      <c r="D16" s="844" t="s">
        <v>2</v>
      </c>
      <c r="E16" s="846" t="s">
        <v>791</v>
      </c>
      <c r="F16" s="849" t="s">
        <v>823</v>
      </c>
      <c r="G16" s="867"/>
    </row>
    <row r="17" spans="2:7" ht="56.25">
      <c r="B17" s="30">
        <v>14</v>
      </c>
      <c r="C17" s="846" t="s">
        <v>785</v>
      </c>
      <c r="D17" s="844" t="s">
        <v>2</v>
      </c>
      <c r="E17" s="846" t="s">
        <v>792</v>
      </c>
      <c r="F17" s="849" t="s">
        <v>824</v>
      </c>
      <c r="G17" s="867"/>
    </row>
  </sheetData>
  <mergeCells count="3">
    <mergeCell ref="B2:B3"/>
    <mergeCell ref="C2:E2"/>
    <mergeCell ref="F2:G2"/>
  </mergeCells>
  <phoneticPr fontId="1"/>
  <pageMargins left="0.70866141732283472" right="0.70866141732283472" top="1.1417322834645669" bottom="0.74803149606299213" header="0.9055118110236221" footer="0.31496062992125984"/>
  <pageSetup paperSize="9" scale="2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
    <pageSetUpPr fitToPage="1"/>
  </sheetPr>
  <dimension ref="B2:H16"/>
  <sheetViews>
    <sheetView workbookViewId="0">
      <selection activeCell="N6" sqref="N6"/>
    </sheetView>
  </sheetViews>
  <sheetFormatPr defaultColWidth="9" defaultRowHeight="18.75"/>
  <cols>
    <col min="1" max="1" width="9" style="70"/>
    <col min="2" max="2" width="13" style="479" bestFit="1" customWidth="1"/>
    <col min="3" max="3" width="9" style="478" bestFit="1" customWidth="1"/>
    <col min="4" max="4" width="14" style="478" bestFit="1" customWidth="1"/>
    <col min="5" max="7" width="9" style="478"/>
    <col min="8" max="16384" width="9" style="70"/>
  </cols>
  <sheetData>
    <row r="2" spans="2:8">
      <c r="B2" s="1719" t="s">
        <v>0</v>
      </c>
      <c r="C2" s="1719"/>
      <c r="D2" s="1719"/>
      <c r="E2" s="477" t="s">
        <v>1</v>
      </c>
      <c r="F2" s="477" t="s">
        <v>2</v>
      </c>
      <c r="G2" s="477" t="s">
        <v>3</v>
      </c>
      <c r="H2" s="477" t="s">
        <v>4</v>
      </c>
    </row>
    <row r="3" spans="2:8">
      <c r="B3" s="1720" t="s">
        <v>5</v>
      </c>
      <c r="C3" s="477" t="s">
        <v>6</v>
      </c>
      <c r="D3" s="477" t="s">
        <v>7</v>
      </c>
      <c r="E3" s="1715" t="s">
        <v>8</v>
      </c>
      <c r="F3" s="1718" t="s">
        <v>10</v>
      </c>
      <c r="G3" s="1715"/>
      <c r="H3" s="1715"/>
    </row>
    <row r="4" spans="2:8">
      <c r="B4" s="1720"/>
      <c r="C4" s="477" t="s">
        <v>11</v>
      </c>
      <c r="D4" s="477" t="s">
        <v>7</v>
      </c>
      <c r="E4" s="1716"/>
      <c r="F4" s="1718"/>
      <c r="G4" s="1716"/>
      <c r="H4" s="1716"/>
    </row>
    <row r="5" spans="2:8">
      <c r="B5" s="1720"/>
      <c r="C5" s="477" t="s">
        <v>12</v>
      </c>
      <c r="D5" s="477" t="s">
        <v>7</v>
      </c>
      <c r="E5" s="1716"/>
      <c r="F5" s="1718"/>
      <c r="G5" s="1716"/>
      <c r="H5" s="1716"/>
    </row>
    <row r="6" spans="2:8">
      <c r="B6" s="1720"/>
      <c r="C6" s="477" t="s">
        <v>13</v>
      </c>
      <c r="D6" s="477" t="s">
        <v>7</v>
      </c>
      <c r="E6" s="1717"/>
      <c r="F6" s="1718"/>
      <c r="G6" s="1717"/>
      <c r="H6" s="1717"/>
    </row>
    <row r="7" spans="2:8">
      <c r="B7" s="558" t="s">
        <v>14</v>
      </c>
      <c r="C7" s="477" t="s">
        <v>15</v>
      </c>
      <c r="D7" s="477" t="s">
        <v>741</v>
      </c>
      <c r="E7" s="557" t="s">
        <v>8</v>
      </c>
      <c r="F7" s="557" t="s">
        <v>8</v>
      </c>
      <c r="G7" s="557"/>
      <c r="H7" s="1715" t="s">
        <v>9</v>
      </c>
    </row>
    <row r="8" spans="2:8">
      <c r="B8" s="1720" t="s">
        <v>16</v>
      </c>
      <c r="C8" s="477" t="s">
        <v>17</v>
      </c>
      <c r="D8" s="477" t="s">
        <v>741</v>
      </c>
      <c r="E8" s="1718" t="s">
        <v>8</v>
      </c>
      <c r="F8" s="557" t="s">
        <v>8</v>
      </c>
      <c r="G8" s="1715" t="s">
        <v>8</v>
      </c>
      <c r="H8" s="1716"/>
    </row>
    <row r="9" spans="2:8">
      <c r="B9" s="1720"/>
      <c r="C9" s="477" t="s">
        <v>18</v>
      </c>
      <c r="D9" s="477" t="s">
        <v>741</v>
      </c>
      <c r="E9" s="1718"/>
      <c r="F9" s="557" t="s">
        <v>8</v>
      </c>
      <c r="G9" s="1716"/>
      <c r="H9" s="1716"/>
    </row>
    <row r="10" spans="2:8">
      <c r="B10" s="1720"/>
      <c r="C10" s="477" t="s">
        <v>19</v>
      </c>
      <c r="D10" s="477" t="s">
        <v>741</v>
      </c>
      <c r="E10" s="1718"/>
      <c r="F10" s="557" t="s">
        <v>8</v>
      </c>
      <c r="G10" s="1717"/>
      <c r="H10" s="1717"/>
    </row>
    <row r="12" spans="2:8">
      <c r="B12" s="70"/>
    </row>
    <row r="13" spans="2:8">
      <c r="B13" s="70" t="s">
        <v>762</v>
      </c>
    </row>
    <row r="14" spans="2:8">
      <c r="B14" s="479" t="s">
        <v>764</v>
      </c>
    </row>
    <row r="15" spans="2:8">
      <c r="B15" s="479" t="s">
        <v>763</v>
      </c>
    </row>
    <row r="16" spans="2:8">
      <c r="B16" s="479" t="s">
        <v>765</v>
      </c>
    </row>
  </sheetData>
  <mergeCells count="10">
    <mergeCell ref="H3:H6"/>
    <mergeCell ref="H7:H10"/>
    <mergeCell ref="G8:G10"/>
    <mergeCell ref="F3:F6"/>
    <mergeCell ref="B2:D2"/>
    <mergeCell ref="E8:E10"/>
    <mergeCell ref="B3:B6"/>
    <mergeCell ref="B8:B10"/>
    <mergeCell ref="E3:E6"/>
    <mergeCell ref="G3:G6"/>
  </mergeCells>
  <phoneticPr fontId="1"/>
  <pageMargins left="0.70866141732283472" right="0.70866141732283472" top="1.1417322834645669" bottom="0.74803149606299213" header="0.9055118110236221"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pageSetUpPr fitToPage="1"/>
  </sheetPr>
  <dimension ref="B1:X42"/>
  <sheetViews>
    <sheetView view="pageBreakPreview" zoomScale="85" zoomScaleNormal="100" zoomScaleSheetLayoutView="85" workbookViewId="0">
      <selection activeCell="N6" sqref="N6"/>
    </sheetView>
  </sheetViews>
  <sheetFormatPr defaultColWidth="8.75" defaultRowHeight="18.75"/>
  <cols>
    <col min="1" max="1" width="10.25" style="475" customWidth="1"/>
    <col min="2" max="2" width="3.375" style="475" customWidth="1"/>
    <col min="3" max="3" width="17.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2" width="20.625" style="475" customWidth="1"/>
    <col min="13" max="15" width="16.875" style="475" customWidth="1"/>
    <col min="16" max="16" width="20.125" style="475" bestFit="1"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26.25" thickBot="1">
      <c r="B1" s="480"/>
      <c r="C1" s="481"/>
      <c r="D1" s="481"/>
      <c r="E1" s="481"/>
      <c r="F1" s="481"/>
      <c r="G1" s="481"/>
      <c r="O1" s="483"/>
      <c r="Q1" s="484"/>
      <c r="S1" s="485"/>
      <c r="T1" s="485"/>
      <c r="U1" s="485"/>
      <c r="V1" s="485"/>
      <c r="W1" s="485"/>
      <c r="X1" s="485"/>
    </row>
    <row r="2" spans="2:24" s="482" customFormat="1" ht="25.5" customHeight="1" thickBot="1">
      <c r="B2" s="1582" t="s">
        <v>275</v>
      </c>
      <c r="C2" s="1583"/>
      <c r="D2" s="481"/>
      <c r="E2" s="481"/>
      <c r="F2" s="481"/>
      <c r="G2" s="481"/>
      <c r="H2" s="1584" t="s">
        <v>832</v>
      </c>
      <c r="I2" s="1584"/>
      <c r="J2" s="1584"/>
      <c r="K2" s="1584"/>
      <c r="L2" s="1584"/>
      <c r="M2" s="887"/>
      <c r="S2" s="485"/>
      <c r="T2" s="485"/>
      <c r="U2" s="485"/>
      <c r="V2" s="485"/>
      <c r="W2" s="485"/>
      <c r="X2" s="485"/>
    </row>
    <row r="3" spans="2:24">
      <c r="R3" s="486"/>
      <c r="S3" s="487"/>
      <c r="T3" s="488"/>
      <c r="U3" s="488"/>
      <c r="V3" s="488"/>
      <c r="W3" s="488"/>
      <c r="X3" s="488"/>
    </row>
    <row r="4" spans="2:24" ht="17.100000000000001" customHeight="1">
      <c r="B4" s="774" t="s">
        <v>757</v>
      </c>
      <c r="C4" s="774"/>
      <c r="D4" s="774"/>
      <c r="E4" s="774"/>
      <c r="F4" s="487" t="s">
        <v>21</v>
      </c>
      <c r="I4" s="473"/>
      <c r="J4" s="490"/>
      <c r="K4" s="490"/>
      <c r="L4" s="490"/>
      <c r="M4" s="490"/>
      <c r="N4" s="884" t="s">
        <v>22</v>
      </c>
      <c r="O4" s="560" t="s">
        <v>23</v>
      </c>
      <c r="P4" s="562" t="s">
        <v>24</v>
      </c>
      <c r="R4" s="486"/>
      <c r="S4" s="487"/>
      <c r="T4" s="490"/>
      <c r="U4" s="490"/>
      <c r="V4" s="490"/>
      <c r="W4" s="490"/>
      <c r="X4" s="488"/>
    </row>
    <row r="5" spans="2:24" ht="17.100000000000001" customHeight="1">
      <c r="J5" s="490"/>
      <c r="K5" s="490"/>
      <c r="L5" s="490"/>
      <c r="M5" s="490"/>
      <c r="N5" s="884" t="s">
        <v>27</v>
      </c>
      <c r="O5" s="560" t="s">
        <v>28</v>
      </c>
      <c r="P5" s="562" t="s">
        <v>28</v>
      </c>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560" t="s">
        <v>33</v>
      </c>
      <c r="P7" s="680" t="s">
        <v>34</v>
      </c>
      <c r="Q7" s="40"/>
      <c r="R7" s="40"/>
      <c r="S7" s="475"/>
      <c r="T7" s="475"/>
      <c r="V7" s="488"/>
      <c r="W7" s="488"/>
      <c r="X7" s="488"/>
    </row>
    <row r="8" spans="2:24" ht="17.100000000000001" customHeight="1">
      <c r="J8" s="1399" t="s">
        <v>35</v>
      </c>
      <c r="K8" s="1399"/>
      <c r="L8" s="1392" t="s">
        <v>36</v>
      </c>
      <c r="M8" s="1392"/>
      <c r="N8" s="1392"/>
      <c r="O8" s="562" t="s">
        <v>37</v>
      </c>
      <c r="P8" s="955">
        <v>44540</v>
      </c>
      <c r="S8" s="475"/>
      <c r="T8" s="475"/>
      <c r="V8" s="488"/>
      <c r="W8" s="488"/>
      <c r="X8" s="488"/>
    </row>
    <row r="9" spans="2:24" ht="17.100000000000001" customHeight="1">
      <c r="H9" s="493" t="s">
        <v>39</v>
      </c>
      <c r="I9" s="493"/>
      <c r="S9" s="475"/>
      <c r="T9" s="475"/>
      <c r="V9" s="488"/>
      <c r="W9" s="488"/>
      <c r="X9" s="488"/>
    </row>
    <row r="10" spans="2:24" ht="17.100000000000001" customHeight="1">
      <c r="B10" s="494"/>
      <c r="C10" s="577" t="s">
        <v>797</v>
      </c>
      <c r="D10" s="577"/>
      <c r="E10" s="495" t="s">
        <v>800</v>
      </c>
      <c r="F10" s="495"/>
      <c r="G10" s="495"/>
      <c r="H10" s="496"/>
      <c r="J10" s="678" t="s">
        <v>523</v>
      </c>
      <c r="K10" s="675"/>
      <c r="L10" s="675" t="s">
        <v>527</v>
      </c>
      <c r="M10" s="675"/>
      <c r="N10" s="495"/>
      <c r="O10" s="495"/>
      <c r="P10" s="496"/>
      <c r="Q10" s="497"/>
      <c r="R10" s="486"/>
      <c r="S10" s="475"/>
      <c r="T10" s="475"/>
      <c r="U10" s="475"/>
      <c r="V10" s="488"/>
      <c r="W10" s="488"/>
      <c r="X10" s="488"/>
    </row>
    <row r="11" spans="2:24" ht="17.100000000000001" customHeight="1">
      <c r="B11" s="497"/>
      <c r="C11" s="473" t="s">
        <v>843</v>
      </c>
      <c r="D11" s="473"/>
      <c r="E11" s="475" t="s">
        <v>844</v>
      </c>
      <c r="H11" s="498"/>
      <c r="J11" s="502" t="s">
        <v>799</v>
      </c>
      <c r="K11" s="559"/>
      <c r="L11" s="559" t="s">
        <v>842</v>
      </c>
      <c r="M11" s="559"/>
      <c r="P11" s="498"/>
      <c r="Q11" s="497"/>
      <c r="R11" s="486"/>
      <c r="S11" s="475"/>
      <c r="T11" s="475"/>
      <c r="U11" s="475"/>
      <c r="V11" s="488"/>
      <c r="W11" s="488"/>
      <c r="X11" s="488"/>
    </row>
    <row r="12" spans="2:24" ht="17.100000000000001" customHeight="1">
      <c r="B12" s="497"/>
      <c r="C12" s="473" t="s">
        <v>845</v>
      </c>
      <c r="D12" s="473"/>
      <c r="E12" s="493" t="s">
        <v>846</v>
      </c>
      <c r="H12" s="498"/>
      <c r="I12" s="500"/>
      <c r="J12" s="244" t="s">
        <v>40</v>
      </c>
      <c r="L12" s="493" t="s">
        <v>41</v>
      </c>
      <c r="M12" s="493"/>
      <c r="O12" s="545"/>
      <c r="P12" s="498"/>
      <c r="Q12" s="549"/>
      <c r="R12" s="486"/>
      <c r="S12" s="475"/>
      <c r="T12" s="475"/>
      <c r="U12" s="475"/>
      <c r="V12" s="488"/>
      <c r="W12" s="488"/>
      <c r="X12" s="488"/>
    </row>
    <row r="13" spans="2:24" ht="17.100000000000001" customHeight="1">
      <c r="B13" s="497"/>
      <c r="C13" s="473" t="s">
        <v>52</v>
      </c>
      <c r="D13" s="473"/>
      <c r="E13" s="475" t="s">
        <v>847</v>
      </c>
      <c r="H13" s="501"/>
      <c r="I13" s="500"/>
      <c r="J13" s="244" t="s">
        <v>43</v>
      </c>
      <c r="L13" s="475" t="s">
        <v>44</v>
      </c>
      <c r="P13" s="576"/>
      <c r="Q13" s="497"/>
      <c r="R13" s="486"/>
      <c r="S13" s="487"/>
      <c r="T13" s="488"/>
      <c r="U13" s="488"/>
      <c r="V13" s="488"/>
      <c r="W13" s="488"/>
      <c r="X13" s="488"/>
    </row>
    <row r="14" spans="2:24" ht="17.100000000000001" customHeight="1">
      <c r="B14" s="497"/>
      <c r="C14" s="473" t="s">
        <v>54</v>
      </c>
      <c r="D14" s="473"/>
      <c r="E14" s="475" t="s">
        <v>848</v>
      </c>
      <c r="H14" s="501"/>
      <c r="J14" s="244" t="s">
        <v>46</v>
      </c>
      <c r="L14" s="475" t="s">
        <v>47</v>
      </c>
      <c r="P14" s="498"/>
      <c r="Q14" s="497"/>
      <c r="R14" s="486"/>
      <c r="S14" s="487"/>
      <c r="T14" s="475"/>
      <c r="U14" s="475"/>
      <c r="V14" s="475"/>
      <c r="W14" s="488"/>
      <c r="X14" s="488"/>
    </row>
    <row r="15" spans="2:24" ht="17.100000000000001" customHeight="1">
      <c r="B15" s="497"/>
      <c r="C15" s="681" t="s">
        <v>56</v>
      </c>
      <c r="D15" s="681"/>
      <c r="E15" s="475" t="s">
        <v>849</v>
      </c>
      <c r="H15" s="501"/>
      <c r="J15" s="244" t="s">
        <v>50</v>
      </c>
      <c r="L15" s="475" t="s">
        <v>740</v>
      </c>
      <c r="P15" s="498"/>
      <c r="Q15" s="550"/>
      <c r="R15" s="486"/>
      <c r="S15" s="487"/>
      <c r="T15" s="475"/>
      <c r="U15" s="475"/>
      <c r="V15" s="475"/>
      <c r="W15" s="475"/>
      <c r="X15" s="475"/>
    </row>
    <row r="16" spans="2:24" ht="17.100000000000001" customHeight="1">
      <c r="B16" s="250"/>
      <c r="C16" s="503"/>
      <c r="D16" s="503"/>
      <c r="E16" s="249"/>
      <c r="F16" s="249"/>
      <c r="G16" s="249"/>
      <c r="H16" s="505"/>
      <c r="J16" s="250"/>
      <c r="K16" s="503"/>
      <c r="L16" s="249"/>
      <c r="M16" s="249"/>
      <c r="N16" s="249"/>
      <c r="O16" s="249"/>
      <c r="P16" s="504"/>
      <c r="Q16" s="497"/>
      <c r="R16" s="486"/>
      <c r="S16" s="487"/>
      <c r="T16" s="475"/>
      <c r="U16" s="475"/>
      <c r="V16" s="475"/>
      <c r="W16" s="475"/>
      <c r="X16" s="475"/>
    </row>
    <row r="17" spans="2:24" ht="17.100000000000001" customHeight="1">
      <c r="C17" s="476"/>
      <c r="D17" s="476"/>
      <c r="E17" s="476"/>
      <c r="F17" s="476"/>
      <c r="G17" s="476"/>
      <c r="P17" s="473"/>
      <c r="R17" s="486"/>
      <c r="S17" s="487"/>
      <c r="T17" s="475"/>
      <c r="U17" s="475"/>
      <c r="V17" s="475"/>
      <c r="W17" s="488"/>
      <c r="X17" s="488"/>
    </row>
    <row r="18" spans="2:24" ht="17.100000000000001" customHeight="1">
      <c r="C18" s="476"/>
      <c r="D18" s="476"/>
      <c r="E18" s="476"/>
      <c r="F18" s="476"/>
      <c r="G18" s="476"/>
      <c r="H18" s="869"/>
      <c r="I18" s="869"/>
      <c r="J18" s="559"/>
      <c r="K18" s="559"/>
      <c r="L18" s="559"/>
      <c r="M18" s="559"/>
      <c r="N18" s="559"/>
      <c r="O18" s="559"/>
      <c r="P18" s="473"/>
      <c r="R18" s="486"/>
      <c r="S18" s="487"/>
      <c r="T18" s="475"/>
      <c r="U18" s="475"/>
      <c r="V18" s="475"/>
      <c r="W18" s="488"/>
      <c r="X18" s="488"/>
    </row>
    <row r="19" spans="2:24" ht="17.100000000000001" customHeight="1">
      <c r="B19" s="1580" t="s">
        <v>723</v>
      </c>
      <c r="C19" s="1581"/>
      <c r="K19" s="498"/>
      <c r="L19" s="560" t="s">
        <v>59</v>
      </c>
      <c r="M19" s="560" t="s">
        <v>856</v>
      </c>
      <c r="N19" s="816" t="s">
        <v>753</v>
      </c>
      <c r="O19" s="788" t="s">
        <v>744</v>
      </c>
      <c r="P19" s="832" t="s">
        <v>742</v>
      </c>
      <c r="Q19" s="508"/>
      <c r="R19" s="486"/>
      <c r="S19" s="487"/>
      <c r="T19" s="475"/>
      <c r="U19" s="475"/>
      <c r="V19" s="475"/>
      <c r="W19" s="488"/>
      <c r="X19" s="488"/>
    </row>
    <row r="20" spans="2:24" ht="17.100000000000001" customHeight="1">
      <c r="B20" s="494" t="s">
        <v>64</v>
      </c>
      <c r="C20" s="496" t="s">
        <v>63</v>
      </c>
      <c r="K20" s="498"/>
      <c r="L20" s="772" t="s">
        <v>857</v>
      </c>
      <c r="M20" s="772" t="s">
        <v>853</v>
      </c>
      <c r="N20" s="789">
        <v>40900</v>
      </c>
      <c r="O20" s="789">
        <f>N20/110*100</f>
        <v>37181.818181818184</v>
      </c>
      <c r="P20" s="810"/>
      <c r="R20" s="486"/>
      <c r="S20" s="487"/>
      <c r="T20" s="813"/>
      <c r="X20" s="475"/>
    </row>
    <row r="21" spans="2:24" ht="17.100000000000001" customHeight="1">
      <c r="B21" s="250" t="s">
        <v>62</v>
      </c>
      <c r="C21" s="504" t="s">
        <v>68</v>
      </c>
      <c r="K21" s="498"/>
      <c r="L21" s="772" t="s">
        <v>854</v>
      </c>
      <c r="M21" s="772" t="s">
        <v>852</v>
      </c>
      <c r="N21" s="789">
        <v>2592</v>
      </c>
      <c r="O21" s="789">
        <f>N21/108*100</f>
        <v>2400</v>
      </c>
      <c r="P21" s="811"/>
      <c r="Q21" s="486"/>
      <c r="S21" s="475"/>
      <c r="T21" s="813"/>
      <c r="U21" s="475"/>
      <c r="X21" s="475"/>
    </row>
    <row r="22" spans="2:24" ht="17.100000000000001" customHeight="1">
      <c r="K22" s="498"/>
      <c r="L22" s="772" t="s">
        <v>858</v>
      </c>
      <c r="M22" s="772" t="s">
        <v>851</v>
      </c>
      <c r="N22" s="789">
        <v>300</v>
      </c>
      <c r="O22" s="789">
        <v>0</v>
      </c>
      <c r="P22" s="811"/>
      <c r="S22" s="475"/>
      <c r="T22" s="813"/>
      <c r="U22" s="475"/>
      <c r="V22" s="475"/>
      <c r="W22" s="488"/>
      <c r="X22" s="488"/>
    </row>
    <row r="23" spans="2:24" ht="19.5" customHeight="1">
      <c r="K23" s="498"/>
      <c r="L23" s="803"/>
      <c r="M23" s="803"/>
      <c r="N23" s="804"/>
      <c r="O23" s="804"/>
      <c r="P23" s="811"/>
      <c r="S23" s="475"/>
      <c r="T23" s="813"/>
      <c r="U23" s="475"/>
      <c r="V23" s="475"/>
      <c r="W23" s="488"/>
      <c r="X23" s="488"/>
    </row>
    <row r="24" spans="2:24" ht="17.100000000000001" customHeight="1" thickBot="1">
      <c r="K24" s="498"/>
      <c r="L24" s="805"/>
      <c r="M24" s="805"/>
      <c r="N24" s="806"/>
      <c r="O24" s="806"/>
      <c r="P24" s="812"/>
      <c r="S24" s="475"/>
      <c r="T24" s="813"/>
      <c r="U24" s="475"/>
      <c r="V24" s="475"/>
      <c r="W24" s="488"/>
      <c r="X24" s="488"/>
    </row>
    <row r="25" spans="2:24" ht="17.25" customHeight="1" thickTop="1">
      <c r="D25" s="511"/>
      <c r="K25" s="498"/>
      <c r="L25" s="518" t="s">
        <v>77</v>
      </c>
      <c r="M25" s="518"/>
      <c r="N25" s="519">
        <f>SUM(N20:N24)</f>
        <v>43792</v>
      </c>
      <c r="O25" s="791">
        <f>SUM(O20:O24)</f>
        <v>39581.818181818184</v>
      </c>
      <c r="P25" s="520">
        <f>N25</f>
        <v>43792</v>
      </c>
      <c r="S25" s="475"/>
      <c r="T25" s="475"/>
      <c r="U25" s="475"/>
      <c r="V25" s="475"/>
    </row>
    <row r="26" spans="2:24">
      <c r="C26" s="512"/>
      <c r="D26" s="512"/>
      <c r="L26" s="475" t="s">
        <v>78</v>
      </c>
      <c r="S26" s="475"/>
      <c r="T26" s="475"/>
      <c r="U26" s="475"/>
      <c r="V26" s="475"/>
    </row>
    <row r="31" spans="2:24">
      <c r="P31" s="473"/>
    </row>
    <row r="35" spans="3:16">
      <c r="C35" s="544"/>
      <c r="D35" s="486"/>
      <c r="E35" s="486"/>
      <c r="F35" s="486"/>
      <c r="H35" s="493"/>
      <c r="I35" s="493"/>
      <c r="J35" s="544"/>
      <c r="K35" s="487"/>
      <c r="L35" s="486"/>
      <c r="M35" s="486"/>
    </row>
    <row r="36" spans="3:16">
      <c r="C36" s="473"/>
      <c r="D36" s="545"/>
      <c r="E36" s="493"/>
      <c r="F36" s="545"/>
      <c r="J36" s="473"/>
      <c r="K36" s="473"/>
    </row>
    <row r="37" spans="3:16">
      <c r="C37" s="473"/>
      <c r="G37" s="545"/>
      <c r="H37" s="500"/>
      <c r="I37" s="500"/>
      <c r="J37" s="473"/>
      <c r="K37" s="473"/>
      <c r="L37" s="493"/>
      <c r="M37" s="493"/>
    </row>
    <row r="38" spans="3:16">
      <c r="C38" s="473"/>
      <c r="I38" s="500"/>
      <c r="J38" s="473"/>
      <c r="K38" s="473"/>
      <c r="P38" s="473"/>
    </row>
    <row r="39" spans="3:16">
      <c r="C39" s="473"/>
      <c r="J39" s="473"/>
      <c r="K39" s="473"/>
      <c r="P39" s="473"/>
    </row>
    <row r="40" spans="3:16">
      <c r="C40" s="546"/>
      <c r="D40" s="547"/>
      <c r="E40" s="547"/>
      <c r="F40" s="547"/>
      <c r="G40" s="547"/>
      <c r="H40" s="547"/>
      <c r="J40" s="489"/>
      <c r="K40" s="489"/>
      <c r="P40" s="473"/>
    </row>
    <row r="41" spans="3:16">
      <c r="C41" s="473"/>
      <c r="J41" s="473"/>
      <c r="K41" s="473"/>
      <c r="P41" s="473"/>
    </row>
    <row r="42" spans="3:16">
      <c r="C42" s="473"/>
      <c r="J42" s="546"/>
      <c r="K42" s="546"/>
      <c r="L42" s="548"/>
      <c r="M42" s="548"/>
      <c r="N42" s="547"/>
      <c r="P42" s="473"/>
    </row>
  </sheetData>
  <mergeCells count="7">
    <mergeCell ref="J8:K8"/>
    <mergeCell ref="L8:N8"/>
    <mergeCell ref="B19:C19"/>
    <mergeCell ref="B2:C2"/>
    <mergeCell ref="H2:L2"/>
    <mergeCell ref="J7:K7"/>
    <mergeCell ref="L7:N7"/>
  </mergeCells>
  <phoneticPr fontId="1"/>
  <pageMargins left="0.70866141732283472" right="0.70866141732283472" top="1.1417322834645669" bottom="0.74803149606299213" header="0.9055118110236221" footer="0.31496062992125984"/>
  <pageSetup paperSize="9" scale="61" firstPageNumber="43" orientation="landscape" r:id="rId1"/>
  <rowBreaks count="1" manualBreakCount="1">
    <brk id="32" max="16" man="1"/>
  </rowBreaks>
  <colBreaks count="1" manualBreakCount="1">
    <brk id="17" max="30"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pageSetUpPr fitToPage="1"/>
  </sheetPr>
  <dimension ref="B1:X42"/>
  <sheetViews>
    <sheetView view="pageBreakPreview" zoomScale="85" zoomScaleNormal="100" zoomScaleSheetLayoutView="85" workbookViewId="0">
      <selection activeCell="N6" sqref="N6"/>
    </sheetView>
  </sheetViews>
  <sheetFormatPr defaultColWidth="8.75" defaultRowHeight="18.75"/>
  <cols>
    <col min="1" max="1" width="10.25" style="475" customWidth="1"/>
    <col min="2" max="2" width="3.375" style="475" customWidth="1"/>
    <col min="3" max="3" width="17.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3" width="20.625" style="475" customWidth="1"/>
    <col min="14" max="14" width="17.875" style="475" customWidth="1"/>
    <col min="15" max="15" width="21.125" style="475" customWidth="1"/>
    <col min="16" max="16" width="23.125" style="475" customWidth="1"/>
    <col min="17" max="17" width="2.75" style="475" customWidth="1"/>
    <col min="18" max="18" width="3.25" style="475" customWidth="1"/>
    <col min="19" max="19" width="3.875" style="492" customWidth="1"/>
    <col min="20" max="20" width="19.25" style="492" customWidth="1"/>
    <col min="21" max="23" width="11.5" style="492" customWidth="1"/>
    <col min="24" max="24" width="8.75" style="492"/>
    <col min="25" max="16384" width="8.75" style="475"/>
  </cols>
  <sheetData>
    <row r="1" spans="2:24" s="482" customFormat="1" ht="26.25" thickBot="1">
      <c r="B1" s="480"/>
      <c r="C1" s="481"/>
      <c r="D1" s="481"/>
      <c r="E1" s="481"/>
      <c r="F1" s="481"/>
      <c r="G1" s="481"/>
      <c r="O1" s="483"/>
      <c r="Q1" s="484"/>
      <c r="S1" s="485"/>
      <c r="T1" s="485"/>
      <c r="U1" s="485"/>
      <c r="V1" s="485"/>
      <c r="W1" s="485"/>
      <c r="X1" s="485"/>
    </row>
    <row r="2" spans="2:24" s="482" customFormat="1" ht="25.5" customHeight="1" thickBot="1">
      <c r="B2" s="1582" t="s">
        <v>275</v>
      </c>
      <c r="C2" s="1583"/>
      <c r="D2" s="481"/>
      <c r="E2" s="481"/>
      <c r="F2" s="481"/>
      <c r="G2" s="481"/>
      <c r="H2" s="1584" t="s">
        <v>811</v>
      </c>
      <c r="I2" s="1584"/>
      <c r="J2" s="1584"/>
      <c r="K2" s="1584"/>
      <c r="L2" s="1584"/>
      <c r="M2" s="887"/>
      <c r="S2" s="485"/>
      <c r="T2" s="485"/>
      <c r="U2" s="485"/>
      <c r="V2" s="485"/>
      <c r="W2" s="485"/>
      <c r="X2" s="485"/>
    </row>
    <row r="3" spans="2:24">
      <c r="R3" s="486"/>
      <c r="S3" s="487"/>
      <c r="T3" s="488"/>
      <c r="U3" s="488"/>
      <c r="V3" s="488"/>
      <c r="W3" s="488"/>
      <c r="X3" s="488"/>
    </row>
    <row r="4" spans="2:24" ht="17.100000000000001" customHeight="1">
      <c r="B4" s="774" t="s">
        <v>757</v>
      </c>
      <c r="C4" s="774"/>
      <c r="D4" s="774"/>
      <c r="E4" s="774"/>
      <c r="F4" s="487" t="s">
        <v>21</v>
      </c>
      <c r="I4" s="473"/>
      <c r="N4" s="247" t="s">
        <v>22</v>
      </c>
      <c r="O4" s="560" t="s">
        <v>23</v>
      </c>
      <c r="P4" s="562" t="s">
        <v>24</v>
      </c>
      <c r="R4" s="486"/>
      <c r="S4" s="487"/>
      <c r="T4" s="490"/>
      <c r="U4" s="490"/>
      <c r="V4" s="490"/>
      <c r="W4" s="490"/>
      <c r="X4" s="488"/>
    </row>
    <row r="5" spans="2:24" ht="17.100000000000001" customHeight="1">
      <c r="N5" s="247" t="s">
        <v>27</v>
      </c>
      <c r="O5" s="560" t="s">
        <v>28</v>
      </c>
      <c r="P5" s="562" t="s">
        <v>28</v>
      </c>
      <c r="S5" s="475"/>
      <c r="T5" s="490"/>
      <c r="U5" s="490"/>
      <c r="V5" s="491"/>
      <c r="W5" s="490"/>
      <c r="X5" s="488"/>
    </row>
    <row r="6" spans="2:24" ht="17.100000000000001" customHeight="1">
      <c r="K6" s="490"/>
      <c r="N6" s="595"/>
      <c r="O6" s="490"/>
      <c r="S6" s="475"/>
      <c r="T6" s="475"/>
      <c r="V6" s="488"/>
      <c r="W6" s="488"/>
      <c r="X6" s="488"/>
    </row>
    <row r="7" spans="2:24" ht="17.100000000000001" customHeight="1">
      <c r="J7" s="1399" t="s">
        <v>31</v>
      </c>
      <c r="K7" s="1399"/>
      <c r="L7" s="1392" t="s">
        <v>32</v>
      </c>
      <c r="M7" s="1392"/>
      <c r="N7" s="1392"/>
      <c r="O7" s="560" t="s">
        <v>33</v>
      </c>
      <c r="P7" s="680" t="s">
        <v>34</v>
      </c>
      <c r="Q7" s="40"/>
      <c r="R7" s="40"/>
      <c r="S7" s="475"/>
      <c r="T7" s="475"/>
      <c r="V7" s="488"/>
      <c r="W7" s="488"/>
      <c r="X7" s="488"/>
    </row>
    <row r="8" spans="2:24" ht="17.100000000000001" customHeight="1">
      <c r="J8" s="1399" t="s">
        <v>35</v>
      </c>
      <c r="K8" s="1399"/>
      <c r="L8" s="1392" t="s">
        <v>66</v>
      </c>
      <c r="M8" s="1392"/>
      <c r="N8" s="1392"/>
      <c r="O8" s="562" t="s">
        <v>37</v>
      </c>
      <c r="P8" s="955">
        <v>44540</v>
      </c>
      <c r="S8" s="475"/>
      <c r="T8" s="475"/>
      <c r="V8" s="488"/>
      <c r="W8" s="488"/>
      <c r="X8" s="488"/>
    </row>
    <row r="9" spans="2:24" ht="17.100000000000001" customHeight="1">
      <c r="H9" s="493" t="s">
        <v>39</v>
      </c>
      <c r="I9" s="493"/>
      <c r="S9" s="475"/>
      <c r="T9" s="475"/>
      <c r="V9" s="488"/>
      <c r="W9" s="488"/>
      <c r="X9" s="488"/>
    </row>
    <row r="10" spans="2:24" ht="17.100000000000001" customHeight="1">
      <c r="B10" s="494"/>
      <c r="C10" s="577"/>
      <c r="D10" s="577"/>
      <c r="E10" s="495"/>
      <c r="F10" s="495"/>
      <c r="G10" s="495"/>
      <c r="H10" s="496"/>
      <c r="J10" s="678" t="s">
        <v>523</v>
      </c>
      <c r="K10" s="675"/>
      <c r="L10" s="675" t="s">
        <v>527</v>
      </c>
      <c r="M10" s="675"/>
      <c r="N10" s="495"/>
      <c r="O10" s="495"/>
      <c r="P10" s="496"/>
      <c r="Q10" s="497"/>
      <c r="R10" s="486"/>
      <c r="S10" s="475"/>
      <c r="T10" s="475"/>
      <c r="U10" s="475"/>
      <c r="V10" s="488"/>
      <c r="W10" s="488"/>
      <c r="X10" s="488"/>
    </row>
    <row r="11" spans="2:24" ht="17.100000000000001" customHeight="1">
      <c r="B11" s="497"/>
      <c r="C11" s="473" t="s">
        <v>797</v>
      </c>
      <c r="D11" s="473"/>
      <c r="E11" s="475" t="s">
        <v>800</v>
      </c>
      <c r="H11" s="498"/>
      <c r="J11" s="244" t="s">
        <v>799</v>
      </c>
      <c r="K11" s="486"/>
      <c r="L11" s="475" t="s">
        <v>800</v>
      </c>
      <c r="P11" s="498"/>
      <c r="Q11" s="497"/>
      <c r="R11" s="486"/>
      <c r="S11" s="475"/>
      <c r="T11" s="475"/>
      <c r="U11" s="475"/>
      <c r="V11" s="488"/>
      <c r="W11" s="488"/>
      <c r="X11" s="488"/>
    </row>
    <row r="12" spans="2:24" ht="17.100000000000001" customHeight="1">
      <c r="B12" s="497"/>
      <c r="C12" s="473" t="s">
        <v>45</v>
      </c>
      <c r="D12" s="473"/>
      <c r="E12" s="493" t="s">
        <v>41</v>
      </c>
      <c r="H12" s="498"/>
      <c r="I12" s="500"/>
      <c r="J12" s="244" t="s">
        <v>40</v>
      </c>
      <c r="L12" s="493" t="s">
        <v>41</v>
      </c>
      <c r="M12" s="493"/>
      <c r="O12" s="545"/>
      <c r="P12" s="498"/>
      <c r="Q12" s="549"/>
      <c r="R12" s="486"/>
      <c r="S12" s="475"/>
      <c r="T12" s="475"/>
      <c r="U12" s="475"/>
      <c r="V12" s="488"/>
      <c r="W12" s="488"/>
      <c r="X12" s="488"/>
    </row>
    <row r="13" spans="2:24" ht="17.100000000000001" customHeight="1">
      <c r="B13" s="497"/>
      <c r="C13" s="473" t="s">
        <v>48</v>
      </c>
      <c r="D13" s="473"/>
      <c r="E13" s="475" t="s">
        <v>49</v>
      </c>
      <c r="H13" s="501"/>
      <c r="I13" s="500"/>
      <c r="J13" s="244" t="s">
        <v>43</v>
      </c>
      <c r="L13" s="475" t="s">
        <v>44</v>
      </c>
      <c r="P13" s="576"/>
      <c r="Q13" s="497"/>
      <c r="R13" s="486"/>
      <c r="S13" s="487"/>
      <c r="T13" s="488"/>
      <c r="U13" s="488"/>
      <c r="V13" s="488"/>
      <c r="W13" s="488"/>
      <c r="X13" s="488"/>
    </row>
    <row r="14" spans="2:24" ht="17.100000000000001" customHeight="1">
      <c r="B14" s="497"/>
      <c r="C14" s="473" t="s">
        <v>52</v>
      </c>
      <c r="D14" s="473"/>
      <c r="E14" s="475" t="s">
        <v>53</v>
      </c>
      <c r="H14" s="501"/>
      <c r="J14" s="244" t="s">
        <v>46</v>
      </c>
      <c r="L14" s="475" t="s">
        <v>47</v>
      </c>
      <c r="P14" s="498"/>
      <c r="Q14" s="497"/>
      <c r="R14" s="486"/>
      <c r="S14" s="487"/>
      <c r="T14" s="475"/>
      <c r="U14" s="475"/>
      <c r="V14" s="475"/>
      <c r="W14" s="488"/>
      <c r="X14" s="488"/>
    </row>
    <row r="15" spans="2:24" ht="17.100000000000001" customHeight="1">
      <c r="B15" s="497"/>
      <c r="C15" s="681" t="s">
        <v>54</v>
      </c>
      <c r="D15" s="681"/>
      <c r="E15" s="475" t="s">
        <v>55</v>
      </c>
      <c r="H15" s="501"/>
      <c r="J15" s="244" t="s">
        <v>50</v>
      </c>
      <c r="L15" s="475" t="s">
        <v>740</v>
      </c>
      <c r="P15" s="498"/>
      <c r="Q15" s="550"/>
      <c r="R15" s="486"/>
      <c r="S15" s="487"/>
      <c r="T15" s="475"/>
      <c r="U15" s="475"/>
      <c r="V15" s="475"/>
      <c r="W15" s="475"/>
      <c r="X15" s="475"/>
    </row>
    <row r="16" spans="2:24" ht="17.100000000000001" customHeight="1">
      <c r="B16" s="250"/>
      <c r="C16" s="503" t="s">
        <v>56</v>
      </c>
      <c r="D16" s="503"/>
      <c r="E16" s="249" t="s">
        <v>57</v>
      </c>
      <c r="F16" s="249"/>
      <c r="G16" s="249"/>
      <c r="H16" s="505"/>
      <c r="J16" s="250"/>
      <c r="K16" s="503"/>
      <c r="L16" s="249"/>
      <c r="M16" s="249"/>
      <c r="N16" s="249"/>
      <c r="O16" s="249"/>
      <c r="P16" s="504"/>
      <c r="Q16" s="497"/>
      <c r="R16" s="486"/>
      <c r="S16" s="487"/>
      <c r="T16" s="475"/>
      <c r="U16" s="475"/>
      <c r="V16" s="475"/>
      <c r="W16" s="475"/>
      <c r="X16" s="475"/>
    </row>
    <row r="17" spans="2:24" ht="17.100000000000001" customHeight="1">
      <c r="C17" s="476"/>
      <c r="D17" s="476"/>
      <c r="E17" s="476"/>
      <c r="F17" s="476"/>
      <c r="G17" s="476"/>
      <c r="P17" s="473"/>
      <c r="R17" s="486"/>
      <c r="S17" s="487"/>
      <c r="T17" s="475"/>
      <c r="U17" s="475"/>
      <c r="V17" s="475"/>
      <c r="W17" s="488"/>
      <c r="X17" s="488"/>
    </row>
    <row r="18" spans="2:24" ht="17.100000000000001" customHeight="1">
      <c r="C18" s="476"/>
      <c r="D18" s="476"/>
      <c r="E18" s="476"/>
      <c r="F18" s="476"/>
      <c r="G18" s="476"/>
      <c r="H18" s="869"/>
      <c r="I18" s="869"/>
      <c r="J18" s="559"/>
      <c r="K18" s="559"/>
      <c r="L18" s="559"/>
      <c r="M18" s="559"/>
      <c r="N18" s="559"/>
      <c r="O18" s="559"/>
      <c r="P18" s="473"/>
      <c r="R18" s="486"/>
      <c r="S18" s="487"/>
      <c r="T18" s="475"/>
      <c r="U18" s="475"/>
      <c r="V18" s="475"/>
      <c r="W18" s="488"/>
      <c r="X18" s="488"/>
    </row>
    <row r="19" spans="2:24" ht="17.100000000000001" customHeight="1">
      <c r="B19" s="1580" t="s">
        <v>723</v>
      </c>
      <c r="C19" s="1581"/>
      <c r="K19" s="498"/>
      <c r="L19" s="560" t="s">
        <v>59</v>
      </c>
      <c r="M19" s="560" t="s">
        <v>859</v>
      </c>
      <c r="N19" s="816" t="s">
        <v>753</v>
      </c>
      <c r="O19" s="788" t="s">
        <v>744</v>
      </c>
      <c r="P19" s="832" t="s">
        <v>742</v>
      </c>
      <c r="Q19" s="508"/>
      <c r="R19" s="486"/>
      <c r="S19" s="487"/>
      <c r="T19" s="475"/>
      <c r="U19" s="475"/>
      <c r="V19" s="475"/>
      <c r="W19" s="488"/>
      <c r="X19" s="488"/>
    </row>
    <row r="20" spans="2:24" ht="17.100000000000001" customHeight="1">
      <c r="B20" s="494" t="s">
        <v>64</v>
      </c>
      <c r="C20" s="496" t="s">
        <v>63</v>
      </c>
      <c r="K20" s="498"/>
      <c r="L20" s="772" t="s">
        <v>362</v>
      </c>
      <c r="M20" s="772" t="s">
        <v>853</v>
      </c>
      <c r="N20" s="789">
        <v>36666</v>
      </c>
      <c r="O20" s="789">
        <v>3666</v>
      </c>
      <c r="P20" s="810"/>
      <c r="R20" s="486"/>
      <c r="S20" s="487"/>
      <c r="T20" s="813"/>
      <c r="X20" s="475"/>
    </row>
    <row r="21" spans="2:24" ht="17.100000000000001" customHeight="1">
      <c r="B21" s="250" t="s">
        <v>62</v>
      </c>
      <c r="C21" s="504" t="s">
        <v>68</v>
      </c>
      <c r="K21" s="498"/>
      <c r="L21" s="772" t="s">
        <v>854</v>
      </c>
      <c r="M21" s="772" t="s">
        <v>852</v>
      </c>
      <c r="N21" s="789"/>
      <c r="O21" s="789"/>
      <c r="P21" s="811"/>
      <c r="Q21" s="486"/>
      <c r="S21" s="475"/>
      <c r="T21" s="813"/>
      <c r="U21" s="475"/>
      <c r="X21" s="475"/>
    </row>
    <row r="22" spans="2:24" ht="17.100000000000001" customHeight="1">
      <c r="K22" s="498"/>
      <c r="L22" s="772" t="s">
        <v>858</v>
      </c>
      <c r="M22" s="772" t="s">
        <v>851</v>
      </c>
      <c r="N22" s="789"/>
      <c r="O22" s="789"/>
      <c r="P22" s="811"/>
      <c r="S22" s="475"/>
      <c r="T22" s="813"/>
      <c r="U22" s="475"/>
      <c r="V22" s="475"/>
      <c r="W22" s="488"/>
      <c r="X22" s="488"/>
    </row>
    <row r="23" spans="2:24" ht="19.5" customHeight="1">
      <c r="K23" s="498"/>
      <c r="L23" s="803"/>
      <c r="M23" s="803"/>
      <c r="N23" s="804"/>
      <c r="O23" s="804"/>
      <c r="P23" s="811"/>
      <c r="S23" s="475"/>
      <c r="T23" s="813"/>
      <c r="U23" s="475"/>
      <c r="V23" s="475"/>
      <c r="W23" s="488"/>
      <c r="X23" s="488"/>
    </row>
    <row r="24" spans="2:24" ht="17.100000000000001" customHeight="1" thickBot="1">
      <c r="K24" s="498"/>
      <c r="L24" s="805"/>
      <c r="M24" s="805"/>
      <c r="N24" s="806"/>
      <c r="O24" s="806"/>
      <c r="P24" s="812"/>
      <c r="S24" s="475"/>
      <c r="T24" s="813"/>
      <c r="U24" s="475"/>
      <c r="V24" s="475"/>
      <c r="W24" s="488"/>
      <c r="X24" s="488"/>
    </row>
    <row r="25" spans="2:24" ht="17.25" customHeight="1" thickTop="1">
      <c r="D25" s="511"/>
      <c r="K25" s="498"/>
      <c r="L25" s="518" t="s">
        <v>77</v>
      </c>
      <c r="M25" s="518"/>
      <c r="N25" s="519">
        <f>SUM(N20:N24)</f>
        <v>36666</v>
      </c>
      <c r="O25" s="791">
        <f>SUM(O20:O24)</f>
        <v>3666</v>
      </c>
      <c r="P25" s="520">
        <f>N25</f>
        <v>36666</v>
      </c>
      <c r="S25" s="475"/>
      <c r="T25" s="475"/>
      <c r="U25" s="475"/>
      <c r="V25" s="475"/>
    </row>
    <row r="26" spans="2:24">
      <c r="C26" s="512"/>
      <c r="D26" s="512"/>
      <c r="L26" s="475" t="s">
        <v>78</v>
      </c>
      <c r="S26" s="475"/>
      <c r="T26" s="475"/>
      <c r="U26" s="475"/>
      <c r="V26" s="475"/>
    </row>
    <row r="31" spans="2:24">
      <c r="P31" s="473"/>
    </row>
    <row r="35" spans="3:16">
      <c r="C35" s="544"/>
      <c r="D35" s="486"/>
      <c r="E35" s="486"/>
      <c r="F35" s="486"/>
      <c r="H35" s="493"/>
      <c r="I35" s="493"/>
      <c r="J35" s="544"/>
      <c r="K35" s="487"/>
      <c r="L35" s="486"/>
      <c r="M35" s="486"/>
    </row>
    <row r="36" spans="3:16">
      <c r="C36" s="473"/>
      <c r="D36" s="545"/>
      <c r="E36" s="493"/>
      <c r="F36" s="545"/>
      <c r="J36" s="473"/>
      <c r="K36" s="473"/>
    </row>
    <row r="37" spans="3:16">
      <c r="C37" s="473"/>
      <c r="G37" s="545"/>
      <c r="H37" s="500"/>
      <c r="I37" s="500"/>
      <c r="J37" s="473"/>
      <c r="K37" s="473"/>
      <c r="L37" s="493"/>
      <c r="M37" s="493"/>
    </row>
    <row r="38" spans="3:16">
      <c r="C38" s="473"/>
      <c r="I38" s="500"/>
      <c r="J38" s="473"/>
      <c r="K38" s="473"/>
      <c r="P38" s="473"/>
    </row>
    <row r="39" spans="3:16">
      <c r="C39" s="473"/>
      <c r="J39" s="473"/>
      <c r="K39" s="473"/>
      <c r="P39" s="473"/>
    </row>
    <row r="40" spans="3:16">
      <c r="C40" s="546"/>
      <c r="D40" s="547"/>
      <c r="E40" s="547"/>
      <c r="F40" s="547"/>
      <c r="G40" s="547"/>
      <c r="H40" s="547"/>
      <c r="J40" s="489"/>
      <c r="K40" s="489"/>
      <c r="P40" s="473"/>
    </row>
    <row r="41" spans="3:16">
      <c r="C41" s="473"/>
      <c r="J41" s="473"/>
      <c r="K41" s="473"/>
      <c r="P41" s="473"/>
    </row>
    <row r="42" spans="3:16">
      <c r="C42" s="473"/>
      <c r="J42" s="546"/>
      <c r="K42" s="546"/>
      <c r="L42" s="548"/>
      <c r="M42" s="548"/>
      <c r="N42" s="547"/>
      <c r="P42" s="473"/>
    </row>
  </sheetData>
  <mergeCells count="7">
    <mergeCell ref="J8:K8"/>
    <mergeCell ref="L8:N8"/>
    <mergeCell ref="B19:C19"/>
    <mergeCell ref="B2:C2"/>
    <mergeCell ref="H2:L2"/>
    <mergeCell ref="J7:K7"/>
    <mergeCell ref="L7:N7"/>
  </mergeCells>
  <phoneticPr fontId="1"/>
  <pageMargins left="0.70866141732283472" right="0.70866141732283472" top="1.1417322834645669" bottom="0.74803149606299213" header="0.9055118110236221" footer="0.31496062992125984"/>
  <pageSetup paperSize="9" scale="58" firstPageNumber="43" orientation="landscape" r:id="rId1"/>
  <rowBreaks count="1" manualBreakCount="1">
    <brk id="32" max="16" man="1"/>
  </rowBreaks>
  <colBreaks count="1" manualBreakCount="1">
    <brk id="17" max="30"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0">
    <tabColor theme="1" tint="4.9989318521683403E-2"/>
    <pageSetUpPr fitToPage="1"/>
  </sheetPr>
  <dimension ref="A1"/>
  <sheetViews>
    <sheetView workbookViewId="0"/>
  </sheetViews>
  <sheetFormatPr defaultRowHeight="18.75"/>
  <sheetData/>
  <phoneticPr fontId="1"/>
  <pageMargins left="0.70866141732283472" right="0.70866141732283472" top="1.1417322834645669" bottom="0.74803149606299213" header="0.9055118110236221" footer="0.31496062992125984"/>
  <pageSetup paperSize="9" orientation="landscape" r:id="rId1"/>
  <headerFooter>
    <oddHeader xml:space="preserve">&amp;R2021年度　情報化評議会(CI-NET)　標準委員会第2回､LiteS規約WG第2回　資料4
2021年12月21日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S43"/>
  <sheetViews>
    <sheetView view="pageBreakPreview" topLeftCell="B3" zoomScale="85" zoomScaleNormal="70" zoomScaleSheetLayoutView="85" workbookViewId="0">
      <selection activeCell="E19" sqref="E19"/>
    </sheetView>
  </sheetViews>
  <sheetFormatPr defaultColWidth="9" defaultRowHeight="23.25" customHeight="1"/>
  <cols>
    <col min="1" max="1" width="7.625" style="251" hidden="1" customWidth="1"/>
    <col min="2" max="2" width="10.625" style="251" customWidth="1"/>
    <col min="3" max="3" width="4.625" style="251" customWidth="1"/>
    <col min="4" max="5" width="30.625" style="252" customWidth="1"/>
    <col min="6" max="6" width="18.25" style="253" customWidth="1"/>
    <col min="7" max="7" width="12.25" style="251" customWidth="1"/>
    <col min="8" max="9" width="25.625" style="251" customWidth="1"/>
    <col min="10" max="10" width="25.625" style="254" customWidth="1"/>
    <col min="11" max="11" width="25.625" style="251" customWidth="1"/>
    <col min="12" max="12" width="4.25" style="252" customWidth="1"/>
    <col min="13" max="16" width="9" style="251"/>
    <col min="17" max="17" width="26.375" style="251" customWidth="1"/>
    <col min="18" max="19" width="15.375" style="251" customWidth="1"/>
    <col min="20" max="16384" width="9" style="251"/>
  </cols>
  <sheetData>
    <row r="1" spans="1:18" ht="18.75" hidden="1">
      <c r="A1" s="251" t="s">
        <v>212</v>
      </c>
      <c r="D1" s="252" t="s">
        <v>213</v>
      </c>
      <c r="E1" s="252" t="s">
        <v>213</v>
      </c>
      <c r="F1" s="253" t="s">
        <v>214</v>
      </c>
      <c r="G1" s="251" t="s">
        <v>215</v>
      </c>
      <c r="J1" s="254" t="s">
        <v>216</v>
      </c>
      <c r="L1" s="252" t="s">
        <v>217</v>
      </c>
    </row>
    <row r="2" spans="1:18" ht="18.75" hidden="1">
      <c r="A2" s="251">
        <v>0</v>
      </c>
      <c r="D2" s="252" t="s">
        <v>218</v>
      </c>
      <c r="E2" s="252" t="s">
        <v>218</v>
      </c>
      <c r="F2" s="253" t="s">
        <v>219</v>
      </c>
      <c r="G2" s="251" t="s">
        <v>220</v>
      </c>
      <c r="J2" s="254" t="s">
        <v>221</v>
      </c>
      <c r="L2" s="252" t="s">
        <v>222</v>
      </c>
    </row>
    <row r="3" spans="1:18" s="255" customFormat="1" ht="18.75" customHeight="1" thickBot="1">
      <c r="D3" s="256"/>
      <c r="E3" s="256"/>
      <c r="F3" s="257"/>
      <c r="J3" s="258"/>
      <c r="L3" s="256"/>
    </row>
    <row r="4" spans="1:18" ht="23.25" customHeight="1" thickBot="1">
      <c r="C4" s="1418" t="s">
        <v>928</v>
      </c>
      <c r="D4" s="1419"/>
      <c r="E4" s="1420"/>
      <c r="F4" s="1420"/>
      <c r="G4" s="1421"/>
    </row>
    <row r="5" spans="1:18" ht="18.75">
      <c r="B5" s="259"/>
      <c r="D5" s="260"/>
      <c r="E5" s="260"/>
      <c r="F5" s="261"/>
      <c r="G5" s="259"/>
      <c r="H5" s="259"/>
      <c r="I5" s="259"/>
      <c r="K5" s="262"/>
    </row>
    <row r="6" spans="1:18" ht="18.75">
      <c r="B6" s="259"/>
      <c r="C6" s="263" t="s">
        <v>527</v>
      </c>
      <c r="D6" s="264"/>
      <c r="E6" s="264"/>
      <c r="F6" s="265" t="s">
        <v>224</v>
      </c>
      <c r="G6" s="266"/>
      <c r="H6" s="267" t="s">
        <v>225</v>
      </c>
      <c r="I6" s="268" t="s">
        <v>27</v>
      </c>
      <c r="J6" s="269" t="s">
        <v>23</v>
      </c>
      <c r="K6" s="270"/>
    </row>
    <row r="7" spans="1:18" ht="18.75">
      <c r="B7" s="259"/>
      <c r="C7" s="825" t="s">
        <v>756</v>
      </c>
      <c r="D7" s="264"/>
      <c r="E7" s="264"/>
      <c r="F7" s="265" t="s">
        <v>840</v>
      </c>
      <c r="G7" s="266"/>
      <c r="H7" s="267" t="s">
        <v>227</v>
      </c>
      <c r="I7" s="268">
        <v>2016000011</v>
      </c>
      <c r="J7" s="269" t="s">
        <v>228</v>
      </c>
      <c r="K7" s="270" t="s">
        <v>229</v>
      </c>
    </row>
    <row r="8" spans="1:18" ht="18.75">
      <c r="D8" s="260"/>
      <c r="E8" s="260"/>
      <c r="F8" s="271"/>
      <c r="K8" s="262"/>
    </row>
    <row r="9" spans="1:18" ht="36.75" customHeight="1">
      <c r="C9" s="260"/>
      <c r="D9" s="260"/>
      <c r="E9" s="260"/>
      <c r="F9" s="1422" t="s">
        <v>828</v>
      </c>
      <c r="G9" s="1422"/>
      <c r="H9" s="1422"/>
      <c r="I9" s="273" t="s">
        <v>232</v>
      </c>
      <c r="J9" s="274">
        <v>42581</v>
      </c>
      <c r="K9" s="275" t="s">
        <v>520</v>
      </c>
      <c r="L9" s="251"/>
    </row>
    <row r="10" spans="1:18" ht="21" customHeight="1">
      <c r="C10" s="276"/>
      <c r="D10" s="260"/>
      <c r="E10" s="260"/>
      <c r="F10" s="277"/>
      <c r="G10" s="277"/>
      <c r="H10" s="277"/>
      <c r="I10" s="278"/>
      <c r="J10" s="276"/>
      <c r="K10" s="279"/>
      <c r="L10" s="251"/>
    </row>
    <row r="11" spans="1:18" s="252" customFormat="1" ht="18.75">
      <c r="C11" s="573" t="s">
        <v>884</v>
      </c>
      <c r="D11" s="998" t="s">
        <v>234</v>
      </c>
      <c r="E11" s="998" t="s">
        <v>239</v>
      </c>
      <c r="F11" s="440" t="s">
        <v>870</v>
      </c>
      <c r="G11" s="282"/>
      <c r="H11" s="563"/>
      <c r="I11" s="999" t="s">
        <v>236</v>
      </c>
      <c r="J11" s="1000"/>
      <c r="K11" s="272" t="s">
        <v>237</v>
      </c>
    </row>
    <row r="12" spans="1:18" ht="18.75">
      <c r="C12" s="574"/>
      <c r="D12" s="283"/>
      <c r="E12" s="1001"/>
      <c r="F12" s="574" t="s">
        <v>871</v>
      </c>
      <c r="G12" s="272"/>
      <c r="H12" s="272" t="s">
        <v>240</v>
      </c>
      <c r="I12" s="272" t="s">
        <v>241</v>
      </c>
      <c r="J12" s="272" t="s">
        <v>242</v>
      </c>
      <c r="K12" s="574" t="s">
        <v>243</v>
      </c>
      <c r="L12" s="251"/>
    </row>
    <row r="13" spans="1:18" ht="18.75">
      <c r="A13" s="251">
        <f>ROW()/2-3</f>
        <v>3.5</v>
      </c>
      <c r="C13" s="571">
        <v>1</v>
      </c>
      <c r="D13" s="1002" t="s">
        <v>989</v>
      </c>
      <c r="E13" s="787" t="s">
        <v>877</v>
      </c>
      <c r="F13" s="1003">
        <v>1900</v>
      </c>
      <c r="G13" s="287" t="s">
        <v>245</v>
      </c>
      <c r="H13" s="286">
        <v>600</v>
      </c>
      <c r="I13" s="288">
        <v>80</v>
      </c>
      <c r="J13" s="288">
        <v>100</v>
      </c>
      <c r="K13" s="289"/>
      <c r="L13" s="290"/>
      <c r="Q13" s="290"/>
      <c r="R13" s="290"/>
    </row>
    <row r="14" spans="1:18" ht="18.75">
      <c r="C14" s="291"/>
      <c r="D14" s="468" t="s">
        <v>988</v>
      </c>
      <c r="E14" s="1004" t="s">
        <v>875</v>
      </c>
      <c r="F14" s="293" t="s">
        <v>926</v>
      </c>
      <c r="G14" s="294" t="s">
        <v>248</v>
      </c>
      <c r="H14" s="295"/>
      <c r="I14" s="1005">
        <v>1</v>
      </c>
      <c r="J14" s="1005">
        <v>1</v>
      </c>
      <c r="K14" s="296"/>
      <c r="L14" s="290"/>
      <c r="Q14" s="290"/>
      <c r="R14" s="290"/>
    </row>
    <row r="15" spans="1:18" ht="18.75">
      <c r="A15" s="251">
        <f>A13</f>
        <v>3.5</v>
      </c>
      <c r="C15" s="297"/>
      <c r="D15" s="303"/>
      <c r="E15" s="298"/>
      <c r="F15" s="588"/>
      <c r="G15" s="300" t="s">
        <v>251</v>
      </c>
      <c r="H15" s="1006">
        <f>F13*H13</f>
        <v>1140000</v>
      </c>
      <c r="I15" s="1006">
        <v>1000000</v>
      </c>
      <c r="J15" s="1006">
        <v>1001000</v>
      </c>
      <c r="K15" s="303"/>
      <c r="L15" s="290"/>
      <c r="Q15" s="304"/>
      <c r="R15" s="304"/>
    </row>
    <row r="16" spans="1:18" ht="18.75">
      <c r="C16" s="571">
        <v>2</v>
      </c>
      <c r="D16" s="610" t="s">
        <v>250</v>
      </c>
      <c r="E16" s="285"/>
      <c r="F16" s="1003">
        <v>3000</v>
      </c>
      <c r="G16" s="287" t="s">
        <v>245</v>
      </c>
      <c r="H16" s="286">
        <v>300</v>
      </c>
      <c r="I16" s="288">
        <v>150</v>
      </c>
      <c r="J16" s="288">
        <v>197</v>
      </c>
      <c r="K16" s="289"/>
      <c r="L16" s="290"/>
      <c r="Q16" s="304"/>
      <c r="R16" s="304"/>
    </row>
    <row r="17" spans="1:19" ht="18.75">
      <c r="A17" s="251">
        <f>A16</f>
        <v>0</v>
      </c>
      <c r="C17" s="291"/>
      <c r="D17" s="468" t="s">
        <v>517</v>
      </c>
      <c r="E17" s="292"/>
      <c r="F17" s="293" t="s">
        <v>247</v>
      </c>
      <c r="G17" s="294" t="s">
        <v>248</v>
      </c>
      <c r="H17" s="295"/>
      <c r="I17" s="1005">
        <v>1</v>
      </c>
      <c r="J17" s="1005">
        <v>1</v>
      </c>
      <c r="K17" s="296"/>
      <c r="L17" s="290"/>
      <c r="Q17" s="304"/>
      <c r="R17" s="304"/>
    </row>
    <row r="18" spans="1:19" ht="18.75">
      <c r="A18" s="251">
        <f>ROW()/2-3</f>
        <v>6</v>
      </c>
      <c r="C18" s="297"/>
      <c r="D18" s="303"/>
      <c r="E18" s="298"/>
      <c r="F18" s="588"/>
      <c r="G18" s="300" t="s">
        <v>251</v>
      </c>
      <c r="H18" s="1006">
        <f>F16*H16</f>
        <v>900000</v>
      </c>
      <c r="I18" s="1006">
        <v>102000</v>
      </c>
      <c r="J18" s="1006">
        <v>261700</v>
      </c>
      <c r="K18" s="303"/>
      <c r="L18" s="290"/>
      <c r="Q18" s="304"/>
      <c r="R18" s="304"/>
    </row>
    <row r="19" spans="1:19" ht="18.75">
      <c r="A19" s="251">
        <f>A18</f>
        <v>6</v>
      </c>
      <c r="C19" s="571">
        <v>3</v>
      </c>
      <c r="D19" s="610" t="s">
        <v>521</v>
      </c>
      <c r="E19" s="285"/>
      <c r="F19" s="1003">
        <v>1500</v>
      </c>
      <c r="G19" s="287" t="s">
        <v>245</v>
      </c>
      <c r="H19" s="286">
        <v>450</v>
      </c>
      <c r="I19" s="288">
        <v>50</v>
      </c>
      <c r="J19" s="288">
        <v>100</v>
      </c>
      <c r="K19" s="289"/>
      <c r="L19" s="290"/>
      <c r="Q19" s="304"/>
      <c r="R19" s="304"/>
    </row>
    <row r="20" spans="1:19" ht="18.75">
      <c r="A20" s="251">
        <f>ROW()/2-3</f>
        <v>7</v>
      </c>
      <c r="C20" s="291"/>
      <c r="D20" s="468" t="s">
        <v>261</v>
      </c>
      <c r="E20" s="292"/>
      <c r="F20" s="293" t="s">
        <v>247</v>
      </c>
      <c r="G20" s="294" t="s">
        <v>248</v>
      </c>
      <c r="H20" s="295"/>
      <c r="I20" s="1005">
        <v>1</v>
      </c>
      <c r="J20" s="1005">
        <v>1</v>
      </c>
      <c r="K20" s="296"/>
      <c r="L20" s="290"/>
      <c r="Q20" s="304"/>
      <c r="R20" s="304"/>
    </row>
    <row r="21" spans="1:19" ht="18.75">
      <c r="A21" s="251">
        <f>A20</f>
        <v>7</v>
      </c>
      <c r="C21" s="297"/>
      <c r="D21" s="303"/>
      <c r="E21" s="298"/>
      <c r="F21" s="588"/>
      <c r="G21" s="300" t="s">
        <v>251</v>
      </c>
      <c r="H21" s="1006">
        <f>F19*H19</f>
        <v>675000</v>
      </c>
      <c r="I21" s="1006">
        <v>300000</v>
      </c>
      <c r="J21" s="1006">
        <v>300000</v>
      </c>
      <c r="K21" s="303"/>
      <c r="L21" s="290"/>
      <c r="Q21" s="304"/>
      <c r="R21" s="304"/>
    </row>
    <row r="22" spans="1:19" ht="18.75">
      <c r="A22" s="251">
        <f>ROW()/2-3</f>
        <v>8</v>
      </c>
      <c r="C22" s="571">
        <v>4</v>
      </c>
      <c r="D22" s="610" t="s">
        <v>521</v>
      </c>
      <c r="E22" s="285"/>
      <c r="F22" s="1003">
        <v>2000</v>
      </c>
      <c r="G22" s="287" t="s">
        <v>245</v>
      </c>
      <c r="H22" s="286">
        <v>500</v>
      </c>
      <c r="I22" s="288">
        <v>120</v>
      </c>
      <c r="J22" s="288">
        <v>161</v>
      </c>
      <c r="K22" s="289"/>
      <c r="L22" s="290"/>
      <c r="Q22" s="304"/>
      <c r="R22" s="304"/>
    </row>
    <row r="23" spans="1:19" ht="18.75">
      <c r="A23" s="251">
        <f>A22</f>
        <v>8</v>
      </c>
      <c r="C23" s="291"/>
      <c r="D23" s="468" t="s">
        <v>517</v>
      </c>
      <c r="E23" s="292"/>
      <c r="F23" s="293" t="s">
        <v>247</v>
      </c>
      <c r="G23" s="294" t="s">
        <v>248</v>
      </c>
      <c r="H23" s="295"/>
      <c r="I23" s="1005">
        <v>1</v>
      </c>
      <c r="J23" s="1005">
        <v>1</v>
      </c>
      <c r="K23" s="296"/>
      <c r="L23" s="290"/>
      <c r="Q23" s="304"/>
      <c r="R23" s="304"/>
    </row>
    <row r="24" spans="1:19" ht="18.75">
      <c r="C24" s="297"/>
      <c r="D24" s="303"/>
      <c r="E24" s="298"/>
      <c r="F24" s="588"/>
      <c r="G24" s="300" t="s">
        <v>251</v>
      </c>
      <c r="H24" s="1006">
        <f>F22*H22</f>
        <v>1000000</v>
      </c>
      <c r="I24" s="1006">
        <v>500000</v>
      </c>
      <c r="J24" s="1006">
        <v>500000</v>
      </c>
      <c r="K24" s="303"/>
      <c r="L24" s="290"/>
      <c r="Q24" s="304"/>
      <c r="R24" s="304"/>
    </row>
    <row r="25" spans="1:19" ht="18.75">
      <c r="C25" s="571">
        <v>5</v>
      </c>
      <c r="D25" s="610" t="s">
        <v>521</v>
      </c>
      <c r="E25" s="285"/>
      <c r="F25" s="1003">
        <v>4500</v>
      </c>
      <c r="G25" s="287" t="s">
        <v>245</v>
      </c>
      <c r="H25" s="286">
        <v>300</v>
      </c>
      <c r="I25" s="288">
        <v>150</v>
      </c>
      <c r="J25" s="288">
        <v>185</v>
      </c>
      <c r="K25" s="289"/>
      <c r="L25" s="305"/>
      <c r="M25" s="290"/>
      <c r="R25" s="304"/>
      <c r="S25" s="304"/>
    </row>
    <row r="26" spans="1:19" ht="18.75">
      <c r="C26" s="291"/>
      <c r="D26" s="468" t="s">
        <v>261</v>
      </c>
      <c r="E26" s="292"/>
      <c r="F26" s="293" t="s">
        <v>247</v>
      </c>
      <c r="G26" s="294" t="s">
        <v>248</v>
      </c>
      <c r="H26" s="295"/>
      <c r="I26" s="1005">
        <v>0.5</v>
      </c>
      <c r="J26" s="1005">
        <v>1</v>
      </c>
      <c r="K26" s="296"/>
      <c r="L26" s="305"/>
      <c r="M26" s="290"/>
      <c r="R26" s="304"/>
      <c r="S26" s="304"/>
    </row>
    <row r="27" spans="1:19" ht="18.75">
      <c r="C27" s="572"/>
      <c r="D27" s="303"/>
      <c r="E27" s="298"/>
      <c r="F27" s="588"/>
      <c r="G27" s="300" t="s">
        <v>251</v>
      </c>
      <c r="H27" s="1006">
        <f>F25*H25</f>
        <v>1350000</v>
      </c>
      <c r="I27" s="1006">
        <v>330000</v>
      </c>
      <c r="J27" s="1006">
        <v>550000</v>
      </c>
      <c r="K27" s="303"/>
      <c r="L27" s="305"/>
      <c r="M27" s="290"/>
      <c r="R27" s="304"/>
      <c r="S27" s="304"/>
    </row>
    <row r="28" spans="1:19" ht="61.5" customHeight="1">
      <c r="A28" s="251">
        <f>ROW()/2-3</f>
        <v>11</v>
      </c>
      <c r="C28" s="306"/>
      <c r="D28" s="1007"/>
      <c r="E28" s="307"/>
      <c r="F28" s="308"/>
      <c r="G28" s="309" t="s">
        <v>271</v>
      </c>
      <c r="H28" s="310"/>
      <c r="I28" s="311"/>
      <c r="J28" s="312"/>
      <c r="K28" s="1008"/>
      <c r="L28" s="305"/>
      <c r="M28" s="290"/>
      <c r="R28" s="304"/>
      <c r="S28" s="304"/>
    </row>
    <row r="29" spans="1:19" ht="18.75">
      <c r="A29" s="251">
        <f>A28</f>
        <v>11</v>
      </c>
      <c r="C29" s="571"/>
      <c r="D29" s="611" t="s">
        <v>937</v>
      </c>
      <c r="E29" s="285"/>
      <c r="F29" s="286"/>
      <c r="G29" s="287"/>
      <c r="H29" s="286"/>
      <c r="I29" s="288"/>
      <c r="J29" s="288"/>
      <c r="K29" s="289"/>
      <c r="L29" s="305"/>
      <c r="M29" s="290"/>
      <c r="R29" s="304"/>
      <c r="S29" s="304"/>
    </row>
    <row r="30" spans="1:19" ht="18.75">
      <c r="A30" s="251">
        <f>ROW()/2-3</f>
        <v>12</v>
      </c>
      <c r="C30" s="291"/>
      <c r="D30" s="292"/>
      <c r="E30" s="292"/>
      <c r="F30" s="293"/>
      <c r="G30" s="294"/>
      <c r="H30" s="295"/>
      <c r="I30" s="295"/>
      <c r="J30" s="295"/>
      <c r="K30" s="296"/>
      <c r="L30" s="305"/>
      <c r="M30" s="290"/>
      <c r="R30" s="304"/>
      <c r="S30" s="304"/>
    </row>
    <row r="31" spans="1:19" ht="18.75">
      <c r="A31" s="251">
        <f>A30</f>
        <v>12</v>
      </c>
      <c r="C31" s="572"/>
      <c r="D31" s="298"/>
      <c r="E31" s="298"/>
      <c r="F31" s="588"/>
      <c r="G31" s="300"/>
      <c r="H31" s="301">
        <f>H15+H18+H21+H24+H27</f>
        <v>5065000</v>
      </c>
      <c r="I31" s="302">
        <f>I15+I18+I21+I24+I27</f>
        <v>2232000</v>
      </c>
      <c r="J31" s="302">
        <f>J15+J18+J21+J24+J27</f>
        <v>2612700</v>
      </c>
      <c r="K31" s="449"/>
      <c r="L31" s="305"/>
      <c r="M31" s="290"/>
      <c r="R31" s="304"/>
      <c r="S31" s="304"/>
    </row>
    <row r="32" spans="1:19" ht="18.75">
      <c r="A32" s="251" t="e">
        <f>#REF!</f>
        <v>#REF!</v>
      </c>
      <c r="C32" s="306"/>
      <c r="D32" s="305"/>
      <c r="E32" s="305"/>
      <c r="F32" s="305"/>
      <c r="G32" s="310"/>
      <c r="H32" s="310"/>
      <c r="I32" s="311"/>
      <c r="J32" s="311"/>
      <c r="K32" s="311"/>
      <c r="L32" s="305"/>
      <c r="M32" s="290"/>
      <c r="R32" s="304"/>
      <c r="S32" s="304"/>
    </row>
    <row r="33" spans="1:19" ht="18.75">
      <c r="A33" s="251">
        <f>ROW()/2-3</f>
        <v>13.5</v>
      </c>
      <c r="C33" s="306"/>
      <c r="D33" s="307"/>
      <c r="E33" s="307"/>
      <c r="F33" s="308"/>
      <c r="G33" s="310"/>
      <c r="H33" s="310"/>
      <c r="I33" s="311"/>
      <c r="J33" s="312"/>
      <c r="K33" s="312"/>
      <c r="L33" s="305"/>
      <c r="M33" s="290"/>
      <c r="R33" s="304"/>
      <c r="S33" s="304"/>
    </row>
    <row r="34" spans="1:19" ht="18.75">
      <c r="A34" s="251">
        <f>A33</f>
        <v>13.5</v>
      </c>
      <c r="C34" s="306"/>
      <c r="D34" s="305"/>
      <c r="E34" s="305"/>
      <c r="F34" s="305"/>
      <c r="G34" s="310"/>
      <c r="H34" s="310"/>
      <c r="I34" s="311"/>
      <c r="J34" s="311"/>
      <c r="K34" s="311"/>
      <c r="L34" s="305"/>
      <c r="M34" s="290"/>
      <c r="R34" s="304"/>
      <c r="S34" s="304"/>
    </row>
    <row r="35" spans="1:19" ht="18.75">
      <c r="A35" s="251">
        <f>ROW()/2-3</f>
        <v>14.5</v>
      </c>
      <c r="C35" s="306"/>
      <c r="D35" s="307"/>
      <c r="E35" s="307"/>
      <c r="F35" s="308"/>
      <c r="G35" s="310"/>
      <c r="H35" s="310"/>
      <c r="I35" s="311"/>
      <c r="J35" s="312"/>
      <c r="K35" s="313"/>
      <c r="L35" s="305"/>
      <c r="M35" s="290"/>
      <c r="R35" s="304"/>
      <c r="S35" s="304"/>
    </row>
    <row r="36" spans="1:19" ht="18.75">
      <c r="A36" s="251">
        <f>A35</f>
        <v>14.5</v>
      </c>
      <c r="C36" s="306"/>
      <c r="D36" s="305"/>
      <c r="E36" s="305"/>
      <c r="F36" s="305"/>
      <c r="G36" s="310"/>
      <c r="H36" s="310"/>
      <c r="I36" s="311"/>
      <c r="J36" s="311"/>
      <c r="K36" s="313"/>
      <c r="L36" s="305"/>
      <c r="M36" s="290"/>
      <c r="R36" s="304"/>
      <c r="S36" s="304"/>
    </row>
    <row r="37" spans="1:19" ht="18.75">
      <c r="C37" s="306"/>
      <c r="D37" s="305"/>
      <c r="E37" s="305"/>
      <c r="F37" s="305"/>
      <c r="G37" s="310"/>
      <c r="H37" s="310"/>
      <c r="I37" s="311"/>
      <c r="J37" s="311"/>
      <c r="K37" s="313"/>
      <c r="L37" s="305"/>
      <c r="M37" s="290"/>
      <c r="R37" s="304"/>
      <c r="S37" s="304"/>
    </row>
    <row r="38" spans="1:19" ht="18.75">
      <c r="C38" s="306"/>
      <c r="D38" s="305"/>
      <c r="E38" s="305"/>
      <c r="F38" s="305"/>
      <c r="G38" s="310"/>
      <c r="H38" s="310"/>
      <c r="I38" s="311"/>
      <c r="J38" s="311"/>
      <c r="K38" s="313"/>
      <c r="L38" s="305"/>
      <c r="M38" s="290"/>
      <c r="R38" s="304"/>
      <c r="S38" s="304"/>
    </row>
    <row r="39" spans="1:19" ht="18.75">
      <c r="C39" s="306"/>
      <c r="D39" s="305"/>
      <c r="E39" s="305"/>
      <c r="F39" s="305"/>
      <c r="G39" s="310"/>
      <c r="H39" s="310"/>
      <c r="I39" s="311"/>
      <c r="J39" s="311"/>
      <c r="K39" s="313"/>
      <c r="L39" s="305"/>
      <c r="M39" s="290"/>
      <c r="R39" s="304"/>
      <c r="S39" s="304"/>
    </row>
    <row r="40" spans="1:19" ht="18.75">
      <c r="C40" s="306"/>
      <c r="D40" s="305"/>
      <c r="E40" s="305"/>
      <c r="F40" s="305"/>
      <c r="G40" s="310"/>
      <c r="H40" s="310"/>
      <c r="I40" s="311"/>
      <c r="J40" s="311"/>
      <c r="K40" s="313"/>
      <c r="L40" s="305"/>
      <c r="M40" s="290"/>
      <c r="R40" s="304"/>
      <c r="S40" s="304"/>
    </row>
    <row r="41" spans="1:19" ht="18.75">
      <c r="C41" s="306"/>
      <c r="D41" s="307"/>
      <c r="E41" s="307"/>
      <c r="F41" s="308"/>
      <c r="G41" s="310"/>
      <c r="H41" s="310"/>
      <c r="I41" s="311"/>
      <c r="J41" s="312"/>
      <c r="K41" s="313"/>
      <c r="L41" s="305"/>
    </row>
    <row r="42" spans="1:19" ht="18.75">
      <c r="C42" s="306"/>
      <c r="D42" s="305"/>
      <c r="E42" s="305"/>
      <c r="F42" s="305"/>
      <c r="G42" s="310"/>
      <c r="H42" s="310"/>
      <c r="I42" s="311"/>
      <c r="J42" s="311"/>
      <c r="K42" s="313"/>
      <c r="L42" s="305"/>
    </row>
    <row r="43" spans="1:19" ht="23.25" customHeight="1">
      <c r="J43" s="315"/>
    </row>
  </sheetData>
  <mergeCells count="2">
    <mergeCell ref="C4:G4"/>
    <mergeCell ref="F9:H9"/>
  </mergeCells>
  <phoneticPr fontId="1"/>
  <pageMargins left="0.70866141732283472" right="0.70866141732283472" top="1.1417322834645669" bottom="0.74803149606299213" header="0.51181102362204722" footer="0.31496062992125984"/>
  <pageSetup paperSize="9" scale="53" orientation="landscape" r:id="rId1"/>
  <headerFooter>
    <oddHeader>&amp;R2022年度　情報化評議会(CI-NET)　標準委員会　第3回　資料6
2022年12月02日</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1">
    <tabColor theme="1" tint="4.9989318521683403E-2"/>
    <pageSetUpPr fitToPage="1"/>
  </sheetPr>
  <dimension ref="B1:AB37"/>
  <sheetViews>
    <sheetView workbookViewId="0"/>
  </sheetViews>
  <sheetFormatPr defaultColWidth="9" defaultRowHeight="18.75"/>
  <cols>
    <col min="1" max="1" width="1.125" style="411" customWidth="1"/>
    <col min="2" max="2" width="4" style="411" customWidth="1"/>
    <col min="3" max="3" width="11.5" style="412" customWidth="1"/>
    <col min="4" max="4" width="12.5" style="411" bestFit="1" customWidth="1"/>
    <col min="5" max="5" width="12.125" style="411" customWidth="1"/>
    <col min="6" max="6" width="12.5" style="411" bestFit="1" customWidth="1"/>
    <col min="7" max="7" width="12.125" style="411" customWidth="1"/>
    <col min="8" max="8" width="10.25" style="411" customWidth="1"/>
    <col min="9" max="9" width="5" style="411" customWidth="1"/>
    <col min="10" max="10" width="5.5" style="411" customWidth="1"/>
    <col min="11" max="11" width="12.125" style="411" customWidth="1"/>
    <col min="12" max="12" width="3.125" style="411" customWidth="1"/>
    <col min="13" max="13" width="14.375" style="411" customWidth="1"/>
    <col min="14" max="14" width="12.25" style="413" bestFit="1" customWidth="1"/>
    <col min="15" max="15" width="9.25" style="411" bestFit="1" customWidth="1"/>
    <col min="16" max="16" width="16.25" style="411" customWidth="1"/>
    <col min="17" max="18" width="9" style="411"/>
    <col min="19" max="19" width="14.125" style="324" customWidth="1"/>
    <col min="20" max="20" width="14" style="324" customWidth="1"/>
    <col min="21" max="22" width="26" style="324" customWidth="1"/>
    <col min="23" max="23" width="10.75" style="324" customWidth="1"/>
    <col min="24" max="24" width="5.5" style="324" bestFit="1" customWidth="1"/>
    <col min="25" max="25" width="15.125" style="324" customWidth="1"/>
    <col min="26" max="26" width="11.375" style="324" customWidth="1"/>
    <col min="27" max="27" width="11.25" style="324" bestFit="1" customWidth="1"/>
    <col min="28" max="28" width="9" style="324"/>
    <col min="29" max="16384" width="9" style="411"/>
  </cols>
  <sheetData>
    <row r="1" spans="2:28" s="316" customFormat="1" ht="12.75" customHeight="1" thickBot="1">
      <c r="C1" s="317"/>
      <c r="J1" s="318"/>
      <c r="N1" s="319"/>
      <c r="O1" s="320"/>
      <c r="P1" s="320"/>
      <c r="S1" s="321"/>
      <c r="T1" s="321"/>
      <c r="U1" s="321"/>
      <c r="V1" s="321"/>
      <c r="W1" s="321"/>
      <c r="X1" s="321"/>
      <c r="Y1" s="321"/>
      <c r="Z1" s="321"/>
      <c r="AA1" s="321"/>
      <c r="AB1" s="321"/>
    </row>
    <row r="2" spans="2:28" s="322" customFormat="1" ht="24.75" thickBot="1">
      <c r="B2" s="1418" t="s">
        <v>327</v>
      </c>
      <c r="C2" s="1420"/>
      <c r="D2" s="1420"/>
      <c r="E2" s="1421"/>
      <c r="N2" s="323"/>
      <c r="S2" s="324"/>
      <c r="T2" s="324"/>
      <c r="U2" s="324"/>
      <c r="V2" s="324"/>
      <c r="W2" s="324"/>
      <c r="X2" s="324"/>
      <c r="Y2" s="324"/>
      <c r="Z2" s="324"/>
      <c r="AA2" s="324"/>
      <c r="AB2" s="324"/>
    </row>
    <row r="3" spans="2:28" s="322" customFormat="1" ht="8.25" customHeight="1">
      <c r="B3" s="325"/>
      <c r="C3" s="325"/>
      <c r="D3" s="325"/>
      <c r="E3" s="325"/>
      <c r="F3" s="325"/>
      <c r="G3" s="325"/>
      <c r="N3" s="323"/>
      <c r="S3" s="324"/>
      <c r="T3" s="324"/>
      <c r="U3" s="324"/>
      <c r="V3" s="324"/>
      <c r="W3" s="324"/>
      <c r="X3" s="324"/>
      <c r="Y3" s="324"/>
      <c r="Z3" s="324"/>
      <c r="AA3" s="324"/>
      <c r="AB3" s="324"/>
    </row>
    <row r="4" spans="2:28" s="322" customFormat="1" ht="18" customHeight="1">
      <c r="B4" s="333" t="s">
        <v>328</v>
      </c>
      <c r="C4" s="524"/>
      <c r="D4" s="334"/>
      <c r="E4" s="334"/>
      <c r="F4" s="334"/>
      <c r="G4" s="334" t="s">
        <v>329</v>
      </c>
      <c r="H4" s="334"/>
      <c r="I4" s="334"/>
      <c r="J4" s="334"/>
      <c r="K4" s="334"/>
      <c r="L4" s="403"/>
      <c r="M4" s="401" t="s">
        <v>330</v>
      </c>
      <c r="N4" s="522" t="s">
        <v>331</v>
      </c>
      <c r="O4" s="401" t="s">
        <v>332</v>
      </c>
      <c r="P4" s="523" t="s">
        <v>333</v>
      </c>
      <c r="S4" s="324"/>
      <c r="T4" s="324"/>
      <c r="U4" s="324"/>
      <c r="V4" s="324"/>
      <c r="W4" s="324"/>
      <c r="X4" s="324"/>
      <c r="Y4" s="324"/>
      <c r="Z4" s="324"/>
      <c r="AA4" s="324"/>
      <c r="AB4" s="324"/>
    </row>
    <row r="5" spans="2:28" s="322" customFormat="1" ht="25.5">
      <c r="C5" s="326"/>
      <c r="K5" s="327"/>
      <c r="L5" s="327"/>
      <c r="M5" s="327"/>
      <c r="N5" s="327"/>
      <c r="O5" s="327"/>
      <c r="P5" s="327"/>
      <c r="Q5" s="327"/>
      <c r="R5" s="327"/>
      <c r="S5" s="321" t="s">
        <v>334</v>
      </c>
      <c r="T5" s="321"/>
      <c r="U5" s="321"/>
      <c r="V5" s="321"/>
      <c r="W5" s="321"/>
      <c r="X5" s="321"/>
      <c r="Y5" s="321"/>
      <c r="Z5" s="321"/>
      <c r="AA5" s="321"/>
      <c r="AB5" s="321"/>
    </row>
    <row r="6" spans="2:28" s="322" customFormat="1" ht="23.25" customHeight="1">
      <c r="C6" s="326"/>
      <c r="D6" s="328"/>
      <c r="F6" s="328"/>
      <c r="H6" s="329" t="s">
        <v>231</v>
      </c>
      <c r="I6" s="329"/>
      <c r="K6" s="330"/>
      <c r="N6" s="323"/>
      <c r="S6" s="331" t="s">
        <v>335</v>
      </c>
      <c r="T6" s="331" t="s">
        <v>336</v>
      </c>
      <c r="U6" s="332" t="s">
        <v>337</v>
      </c>
      <c r="V6" s="332" t="s">
        <v>338</v>
      </c>
      <c r="W6" s="332" t="s">
        <v>339</v>
      </c>
      <c r="X6" s="332" t="s">
        <v>340</v>
      </c>
      <c r="Y6" s="332" t="s">
        <v>341</v>
      </c>
      <c r="Z6" s="332" t="s">
        <v>342</v>
      </c>
      <c r="AA6" s="332" t="s">
        <v>343</v>
      </c>
      <c r="AB6" s="332" t="s">
        <v>344</v>
      </c>
    </row>
    <row r="7" spans="2:28" s="322" customFormat="1" ht="17.25" customHeight="1">
      <c r="B7" s="1585" t="s">
        <v>345</v>
      </c>
      <c r="C7" s="535" t="s">
        <v>346</v>
      </c>
      <c r="D7" s="551" t="s">
        <v>234</v>
      </c>
      <c r="E7" s="552"/>
      <c r="F7" s="551" t="s">
        <v>347</v>
      </c>
      <c r="G7" s="552"/>
      <c r="H7" s="335" t="s">
        <v>348</v>
      </c>
      <c r="I7" s="336"/>
      <c r="J7" s="337" t="s">
        <v>349</v>
      </c>
      <c r="K7" s="335" t="s">
        <v>350</v>
      </c>
      <c r="L7" s="336"/>
      <c r="M7" s="336" t="s">
        <v>351</v>
      </c>
      <c r="N7" s="534"/>
      <c r="O7" s="337" t="s">
        <v>352</v>
      </c>
      <c r="P7" s="339" t="s">
        <v>353</v>
      </c>
      <c r="S7" s="340" t="s">
        <v>354</v>
      </c>
      <c r="T7" s="340" t="s">
        <v>355</v>
      </c>
      <c r="U7" s="340"/>
      <c r="V7" s="340"/>
      <c r="W7" s="340"/>
      <c r="X7" s="340"/>
      <c r="Y7" s="340"/>
      <c r="Z7" s="341"/>
      <c r="AA7" s="342" t="s">
        <v>356</v>
      </c>
      <c r="AB7" s="340"/>
    </row>
    <row r="8" spans="2:28" s="322" customFormat="1" ht="17.25" customHeight="1">
      <c r="B8" s="1586"/>
      <c r="C8" s="536" t="s">
        <v>357</v>
      </c>
      <c r="D8" s="553"/>
      <c r="E8" s="554"/>
      <c r="F8" s="553"/>
      <c r="G8" s="554"/>
      <c r="H8" s="343"/>
      <c r="I8" s="345"/>
      <c r="J8" s="344"/>
      <c r="K8" s="343"/>
      <c r="L8" s="345"/>
      <c r="M8" s="345"/>
      <c r="O8" s="346" t="s">
        <v>358</v>
      </c>
      <c r="P8" s="347"/>
      <c r="S8" s="348">
        <v>43416</v>
      </c>
      <c r="T8" s="348">
        <v>43416</v>
      </c>
      <c r="U8" s="349"/>
      <c r="V8" s="349"/>
      <c r="W8" s="349"/>
      <c r="X8" s="349"/>
      <c r="Y8" s="349"/>
      <c r="Z8" s="349"/>
      <c r="AA8" s="350" t="s">
        <v>359</v>
      </c>
      <c r="AB8" s="349" t="s">
        <v>360</v>
      </c>
    </row>
    <row r="9" spans="2:28" s="322" customFormat="1" ht="17.25" customHeight="1">
      <c r="B9" s="351">
        <v>1</v>
      </c>
      <c r="C9" s="352">
        <v>43416</v>
      </c>
      <c r="D9" s="555" t="s">
        <v>369</v>
      </c>
      <c r="E9" s="556"/>
      <c r="F9" s="555" t="s">
        <v>469</v>
      </c>
      <c r="G9" s="556"/>
      <c r="H9" s="354">
        <v>80</v>
      </c>
      <c r="I9" s="355"/>
      <c r="J9" s="322" t="s">
        <v>361</v>
      </c>
      <c r="K9" s="356">
        <v>140</v>
      </c>
      <c r="L9" s="355"/>
      <c r="M9" s="357">
        <v>11200</v>
      </c>
      <c r="N9" s="534"/>
      <c r="O9" s="358" t="s">
        <v>362</v>
      </c>
      <c r="P9" s="359"/>
      <c r="S9" s="360" t="s">
        <v>363</v>
      </c>
      <c r="T9" s="360" t="s">
        <v>364</v>
      </c>
      <c r="U9" s="361" t="s">
        <v>365</v>
      </c>
      <c r="V9" s="361" t="s">
        <v>366</v>
      </c>
      <c r="W9" s="361">
        <v>80</v>
      </c>
      <c r="X9" s="361" t="s">
        <v>367</v>
      </c>
      <c r="Y9" s="361">
        <v>140</v>
      </c>
      <c r="Z9" s="362">
        <f>W9*Y9</f>
        <v>11200</v>
      </c>
      <c r="AA9" s="363">
        <v>0.1</v>
      </c>
      <c r="AB9" s="361"/>
    </row>
    <row r="10" spans="2:28" s="322" customFormat="1" ht="17.25" customHeight="1">
      <c r="B10" s="569"/>
      <c r="C10" s="364" t="s">
        <v>368</v>
      </c>
      <c r="D10" s="553"/>
      <c r="E10" s="554"/>
      <c r="F10" s="553"/>
      <c r="G10" s="554"/>
      <c r="H10" s="343"/>
      <c r="I10" s="365"/>
      <c r="J10" s="344"/>
      <c r="K10" s="366"/>
      <c r="L10" s="365"/>
      <c r="M10" s="367"/>
      <c r="N10" s="346"/>
      <c r="O10" s="346">
        <v>0.1</v>
      </c>
      <c r="P10" s="368"/>
      <c r="Q10" s="322">
        <v>1018</v>
      </c>
      <c r="S10" s="348">
        <v>43416</v>
      </c>
      <c r="T10" s="348">
        <v>43416</v>
      </c>
      <c r="U10" s="349"/>
      <c r="V10" s="349"/>
      <c r="W10" s="349"/>
      <c r="X10" s="349"/>
      <c r="Y10" s="349"/>
      <c r="Z10" s="349"/>
      <c r="AA10" s="350" t="s">
        <v>359</v>
      </c>
      <c r="AB10" s="349" t="s">
        <v>360</v>
      </c>
    </row>
    <row r="11" spans="2:28" s="322" customFormat="1" ht="17.25" customHeight="1">
      <c r="B11" s="351">
        <v>2</v>
      </c>
      <c r="C11" s="352">
        <v>43416</v>
      </c>
      <c r="D11" s="353" t="s">
        <v>470</v>
      </c>
      <c r="F11" s="353"/>
      <c r="H11" s="354">
        <v>20</v>
      </c>
      <c r="I11" s="355"/>
      <c r="J11" s="322" t="s">
        <v>361</v>
      </c>
      <c r="K11" s="369">
        <v>105</v>
      </c>
      <c r="L11" s="370"/>
      <c r="M11" s="357">
        <v>2100</v>
      </c>
      <c r="N11" s="371"/>
      <c r="O11" s="322" t="s">
        <v>362</v>
      </c>
      <c r="P11" s="359"/>
      <c r="S11" s="360" t="s">
        <v>363</v>
      </c>
      <c r="T11" s="360" t="s">
        <v>371</v>
      </c>
      <c r="U11" s="361" t="s">
        <v>372</v>
      </c>
      <c r="V11" s="361"/>
      <c r="W11" s="361">
        <v>20</v>
      </c>
      <c r="X11" s="361" t="s">
        <v>367</v>
      </c>
      <c r="Y11" s="361">
        <v>105</v>
      </c>
      <c r="Z11" s="362">
        <f>W11*Y11</f>
        <v>2100</v>
      </c>
      <c r="AA11" s="363">
        <v>0.1</v>
      </c>
      <c r="AB11" s="361"/>
    </row>
    <row r="12" spans="2:28" s="322" customFormat="1" ht="17.25" customHeight="1">
      <c r="B12" s="569"/>
      <c r="C12" s="364" t="s">
        <v>368</v>
      </c>
      <c r="D12" s="343"/>
      <c r="E12" s="344"/>
      <c r="F12" s="343"/>
      <c r="G12" s="344"/>
      <c r="H12" s="343"/>
      <c r="I12" s="365"/>
      <c r="J12" s="344"/>
      <c r="K12" s="366"/>
      <c r="L12" s="365"/>
      <c r="M12" s="344"/>
      <c r="N12" s="346"/>
      <c r="O12" s="346">
        <v>0.1</v>
      </c>
      <c r="P12" s="368"/>
      <c r="S12" s="348">
        <v>43416</v>
      </c>
      <c r="T12" s="348">
        <v>43416</v>
      </c>
      <c r="U12" s="349"/>
      <c r="V12" s="349"/>
      <c r="W12" s="349"/>
      <c r="X12" s="349"/>
      <c r="Y12" s="349"/>
      <c r="Z12" s="349"/>
      <c r="AA12" s="350" t="s">
        <v>373</v>
      </c>
      <c r="AB12" s="349" t="s">
        <v>374</v>
      </c>
    </row>
    <row r="13" spans="2:28" s="322" customFormat="1" ht="17.25" customHeight="1">
      <c r="B13" s="372">
        <v>3</v>
      </c>
      <c r="C13" s="373">
        <v>43416</v>
      </c>
      <c r="D13" s="374" t="s">
        <v>471</v>
      </c>
      <c r="E13" s="358"/>
      <c r="F13" s="374"/>
      <c r="G13" s="358"/>
      <c r="H13" s="375">
        <v>20</v>
      </c>
      <c r="I13" s="376"/>
      <c r="J13" s="358" t="s">
        <v>375</v>
      </c>
      <c r="K13" s="377">
        <v>15</v>
      </c>
      <c r="L13" s="378"/>
      <c r="M13" s="379">
        <v>300</v>
      </c>
      <c r="N13" s="338"/>
      <c r="O13" s="380" t="s">
        <v>376</v>
      </c>
      <c r="P13" s="381"/>
      <c r="Q13" s="322">
        <v>190.9</v>
      </c>
      <c r="S13" s="360" t="s">
        <v>363</v>
      </c>
      <c r="T13" s="360" t="s">
        <v>371</v>
      </c>
      <c r="U13" s="361" t="s">
        <v>377</v>
      </c>
      <c r="V13" s="361"/>
      <c r="W13" s="361">
        <v>20</v>
      </c>
      <c r="X13" s="361" t="s">
        <v>378</v>
      </c>
      <c r="Y13" s="361">
        <v>15</v>
      </c>
      <c r="Z13" s="362">
        <f>W13*Y13</f>
        <v>300</v>
      </c>
      <c r="AA13" s="363"/>
      <c r="AB13" s="361"/>
    </row>
    <row r="14" spans="2:28" s="322" customFormat="1" ht="17.25" customHeight="1">
      <c r="B14" s="569"/>
      <c r="C14" s="364" t="s">
        <v>368</v>
      </c>
      <c r="D14" s="343"/>
      <c r="E14" s="344"/>
      <c r="F14" s="343"/>
      <c r="G14" s="344"/>
      <c r="H14" s="343"/>
      <c r="I14" s="365"/>
      <c r="J14" s="344"/>
      <c r="K14" s="366"/>
      <c r="L14" s="365"/>
      <c r="M14" s="344"/>
      <c r="N14" s="382"/>
      <c r="O14" s="344"/>
      <c r="P14" s="368"/>
      <c r="S14" s="383">
        <v>43417</v>
      </c>
      <c r="T14" s="348">
        <v>43416</v>
      </c>
      <c r="U14" s="349"/>
      <c r="V14" s="349"/>
      <c r="W14" s="349"/>
      <c r="X14" s="349"/>
      <c r="Y14" s="349"/>
      <c r="Z14" s="349"/>
      <c r="AA14" s="350" t="s">
        <v>359</v>
      </c>
      <c r="AB14" s="349" t="s">
        <v>360</v>
      </c>
    </row>
    <row r="15" spans="2:28" s="322" customFormat="1" ht="17.25" customHeight="1">
      <c r="B15" s="372">
        <v>4</v>
      </c>
      <c r="C15" s="373">
        <v>43417</v>
      </c>
      <c r="D15" s="374" t="s">
        <v>382</v>
      </c>
      <c r="E15" s="358"/>
      <c r="F15" s="374"/>
      <c r="G15" s="358"/>
      <c r="H15" s="375">
        <v>100</v>
      </c>
      <c r="I15" s="376"/>
      <c r="J15" s="358" t="s">
        <v>361</v>
      </c>
      <c r="K15" s="377">
        <v>140</v>
      </c>
      <c r="L15" s="378"/>
      <c r="M15" s="379">
        <v>14000</v>
      </c>
      <c r="N15" s="338"/>
      <c r="O15" s="358" t="s">
        <v>362</v>
      </c>
      <c r="P15" s="381"/>
      <c r="S15" s="384" t="s">
        <v>379</v>
      </c>
      <c r="T15" s="360" t="s">
        <v>371</v>
      </c>
      <c r="U15" s="361" t="s">
        <v>380</v>
      </c>
      <c r="V15" s="361"/>
      <c r="W15" s="361">
        <v>100</v>
      </c>
      <c r="X15" s="361" t="s">
        <v>367</v>
      </c>
      <c r="Y15" s="361">
        <v>140</v>
      </c>
      <c r="Z15" s="362">
        <f>W15*Y15</f>
        <v>14000</v>
      </c>
      <c r="AA15" s="363">
        <v>0.1</v>
      </c>
      <c r="AB15" s="361"/>
    </row>
    <row r="16" spans="2:28" s="322" customFormat="1" ht="17.25" customHeight="1">
      <c r="B16" s="569"/>
      <c r="C16" s="364" t="s">
        <v>381</v>
      </c>
      <c r="D16" s="343"/>
      <c r="E16" s="344"/>
      <c r="F16" s="343"/>
      <c r="G16" s="344"/>
      <c r="H16" s="343"/>
      <c r="I16" s="365"/>
      <c r="J16" s="344"/>
      <c r="K16" s="366"/>
      <c r="L16" s="365"/>
      <c r="M16" s="344"/>
      <c r="N16" s="382"/>
      <c r="O16" s="346">
        <v>0.1</v>
      </c>
      <c r="P16" s="368"/>
      <c r="Q16" s="322">
        <v>0</v>
      </c>
      <c r="S16" s="383">
        <v>43417</v>
      </c>
      <c r="T16" s="383">
        <v>43417</v>
      </c>
      <c r="U16" s="349"/>
      <c r="V16" s="349"/>
      <c r="W16" s="349"/>
      <c r="X16" s="349"/>
      <c r="Y16" s="349"/>
      <c r="Z16" s="349"/>
      <c r="AA16" s="350" t="s">
        <v>359</v>
      </c>
      <c r="AB16" s="349" t="s">
        <v>360</v>
      </c>
    </row>
    <row r="17" spans="2:28" s="322" customFormat="1" ht="17.25" customHeight="1">
      <c r="B17" s="372">
        <v>5</v>
      </c>
      <c r="C17" s="373">
        <v>43417</v>
      </c>
      <c r="D17" s="374" t="s">
        <v>382</v>
      </c>
      <c r="E17" s="358"/>
      <c r="F17" s="374"/>
      <c r="G17" s="358"/>
      <c r="H17" s="375">
        <v>50</v>
      </c>
      <c r="I17" s="376"/>
      <c r="J17" s="358" t="s">
        <v>361</v>
      </c>
      <c r="K17" s="377">
        <v>140</v>
      </c>
      <c r="L17" s="378"/>
      <c r="M17" s="379">
        <v>7000</v>
      </c>
      <c r="N17" s="338"/>
      <c r="O17" s="358" t="s">
        <v>362</v>
      </c>
      <c r="P17" s="381"/>
      <c r="S17" s="384" t="s">
        <v>379</v>
      </c>
      <c r="T17" s="384" t="s">
        <v>383</v>
      </c>
      <c r="U17" s="361" t="s">
        <v>380</v>
      </c>
      <c r="V17" s="361"/>
      <c r="W17" s="361">
        <v>50</v>
      </c>
      <c r="X17" s="361" t="s">
        <v>367</v>
      </c>
      <c r="Y17" s="361">
        <v>140</v>
      </c>
      <c r="Z17" s="362">
        <f>W17*Y17</f>
        <v>7000</v>
      </c>
      <c r="AA17" s="363">
        <v>0.1</v>
      </c>
      <c r="AB17" s="361"/>
    </row>
    <row r="18" spans="2:28" s="322" customFormat="1" ht="17.25" customHeight="1">
      <c r="B18" s="569"/>
      <c r="C18" s="364" t="s">
        <v>381</v>
      </c>
      <c r="D18" s="343"/>
      <c r="E18" s="344"/>
      <c r="F18" s="343"/>
      <c r="G18" s="344"/>
      <c r="H18" s="343"/>
      <c r="I18" s="365"/>
      <c r="J18" s="344"/>
      <c r="K18" s="366"/>
      <c r="L18" s="365"/>
      <c r="M18" s="344"/>
      <c r="N18" s="382"/>
      <c r="O18" s="346">
        <v>0.1</v>
      </c>
      <c r="P18" s="368"/>
      <c r="S18" s="385">
        <v>43419</v>
      </c>
      <c r="T18" s="385">
        <v>43419</v>
      </c>
      <c r="U18" s="349"/>
      <c r="V18" s="349"/>
      <c r="W18" s="349"/>
      <c r="X18" s="349"/>
      <c r="Y18" s="349"/>
      <c r="Z18" s="349"/>
      <c r="AA18" s="350" t="s">
        <v>384</v>
      </c>
      <c r="AB18" s="349"/>
    </row>
    <row r="19" spans="2:28" s="322" customFormat="1" ht="17.25" customHeight="1">
      <c r="C19" s="326"/>
      <c r="H19" s="386" t="s">
        <v>385</v>
      </c>
      <c r="I19" s="387"/>
      <c r="K19" s="327"/>
      <c r="L19" s="387"/>
      <c r="M19" s="357"/>
      <c r="N19" s="388"/>
      <c r="P19" s="327"/>
      <c r="Q19" s="322">
        <v>1272.7</v>
      </c>
      <c r="S19" s="389" t="s">
        <v>386</v>
      </c>
      <c r="T19" s="389" t="s">
        <v>387</v>
      </c>
      <c r="U19" s="361" t="s">
        <v>388</v>
      </c>
      <c r="V19" s="361"/>
      <c r="W19" s="361">
        <v>1</v>
      </c>
      <c r="X19" s="361" t="s">
        <v>389</v>
      </c>
      <c r="Y19" s="361">
        <v>6000</v>
      </c>
      <c r="Z19" s="362">
        <f>W19*Y19</f>
        <v>6000</v>
      </c>
      <c r="AA19" s="363">
        <v>0.1</v>
      </c>
      <c r="AB19" s="361" t="s">
        <v>360</v>
      </c>
    </row>
    <row r="20" spans="2:28" s="322" customFormat="1" ht="17.25" customHeight="1">
      <c r="C20" s="326"/>
      <c r="H20" s="391" t="s">
        <v>385</v>
      </c>
      <c r="I20" s="387"/>
      <c r="K20" s="392"/>
      <c r="L20" s="393"/>
      <c r="M20" s="327"/>
      <c r="N20" s="394"/>
      <c r="O20" s="327"/>
      <c r="P20" s="327"/>
      <c r="S20" s="385">
        <v>43419</v>
      </c>
      <c r="T20" s="385">
        <v>43419</v>
      </c>
      <c r="U20" s="349"/>
      <c r="V20" s="349"/>
      <c r="W20" s="349"/>
      <c r="X20" s="349"/>
      <c r="Y20" s="349"/>
      <c r="Z20" s="349"/>
      <c r="AA20" s="350" t="s">
        <v>359</v>
      </c>
      <c r="AB20" s="349" t="s">
        <v>390</v>
      </c>
    </row>
    <row r="21" spans="2:28" s="322" customFormat="1" ht="17.25" customHeight="1">
      <c r="C21" s="326"/>
      <c r="H21" s="386" t="s">
        <v>385</v>
      </c>
      <c r="I21" s="387"/>
      <c r="K21" s="327"/>
      <c r="L21" s="387"/>
      <c r="N21" s="394"/>
      <c r="P21" s="327"/>
      <c r="S21" s="389" t="s">
        <v>386</v>
      </c>
      <c r="T21" s="389" t="s">
        <v>387</v>
      </c>
      <c r="U21" s="361" t="s">
        <v>391</v>
      </c>
      <c r="V21" s="361"/>
      <c r="W21" s="361">
        <v>24</v>
      </c>
      <c r="X21" s="361" t="s">
        <v>392</v>
      </c>
      <c r="Y21" s="361">
        <v>108</v>
      </c>
      <c r="Z21" s="362">
        <f>W21*Y21</f>
        <v>2592</v>
      </c>
      <c r="AA21" s="363">
        <v>0.08</v>
      </c>
      <c r="AB21" s="361"/>
    </row>
    <row r="22" spans="2:28" s="322" customFormat="1" ht="17.25" customHeight="1">
      <c r="B22" s="372">
        <v>52</v>
      </c>
      <c r="C22" s="373">
        <v>43419</v>
      </c>
      <c r="D22" s="395" t="s">
        <v>472</v>
      </c>
      <c r="E22" s="358"/>
      <c r="F22" s="395"/>
      <c r="G22" s="358"/>
      <c r="H22" s="375">
        <v>1</v>
      </c>
      <c r="I22" s="376"/>
      <c r="J22" s="358" t="s">
        <v>393</v>
      </c>
      <c r="K22" s="377">
        <v>6600</v>
      </c>
      <c r="L22" s="378"/>
      <c r="M22" s="379">
        <v>6600</v>
      </c>
      <c r="N22" s="338"/>
      <c r="O22" s="396" t="s">
        <v>362</v>
      </c>
      <c r="P22" s="381"/>
      <c r="Q22" s="322">
        <v>636</v>
      </c>
      <c r="S22" s="324"/>
      <c r="T22" s="324"/>
      <c r="U22" s="324"/>
      <c r="V22" s="324"/>
      <c r="W22" s="324"/>
      <c r="X22" s="324"/>
      <c r="Y22" s="324"/>
      <c r="Z22" s="324"/>
      <c r="AA22" s="324"/>
      <c r="AB22" s="324"/>
    </row>
    <row r="23" spans="2:28" s="322" customFormat="1" ht="17.25" customHeight="1">
      <c r="B23" s="569"/>
      <c r="C23" s="364" t="s">
        <v>394</v>
      </c>
      <c r="D23" s="343"/>
      <c r="E23" s="344"/>
      <c r="F23" s="343"/>
      <c r="G23" s="344"/>
      <c r="H23" s="343"/>
      <c r="I23" s="365"/>
      <c r="J23" s="344"/>
      <c r="K23" s="366"/>
      <c r="L23" s="365"/>
      <c r="M23" s="344"/>
      <c r="N23" s="382"/>
      <c r="O23" s="382">
        <v>0.1</v>
      </c>
      <c r="P23" s="368"/>
      <c r="S23" s="324"/>
      <c r="T23" s="324"/>
      <c r="U23" s="324"/>
      <c r="V23" s="324"/>
      <c r="W23" s="324"/>
      <c r="X23" s="324"/>
      <c r="Y23" s="324"/>
      <c r="Z23" s="324"/>
      <c r="AA23" s="324"/>
      <c r="AB23" s="324"/>
    </row>
    <row r="24" spans="2:28" s="322" customFormat="1" ht="17.25" customHeight="1">
      <c r="B24" s="351">
        <v>53</v>
      </c>
      <c r="C24" s="352">
        <v>43419</v>
      </c>
      <c r="D24" s="397" t="s">
        <v>473</v>
      </c>
      <c r="F24" s="397"/>
      <c r="H24" s="375">
        <v>24</v>
      </c>
      <c r="I24" s="376"/>
      <c r="J24" s="322" t="s">
        <v>396</v>
      </c>
      <c r="K24" s="377">
        <v>108</v>
      </c>
      <c r="L24" s="378"/>
      <c r="M24" s="357">
        <v>2592</v>
      </c>
      <c r="N24" s="338"/>
      <c r="O24" s="395" t="s">
        <v>397</v>
      </c>
      <c r="P24" s="381"/>
      <c r="S24" s="324"/>
      <c r="T24" s="324"/>
      <c r="U24" s="324"/>
      <c r="V24" s="324"/>
      <c r="W24" s="324"/>
      <c r="X24" s="324"/>
      <c r="Y24" s="324"/>
      <c r="Z24" s="324"/>
      <c r="AA24" s="324"/>
      <c r="AB24" s="324"/>
    </row>
    <row r="25" spans="2:28" s="322" customFormat="1" ht="17.25" customHeight="1">
      <c r="B25" s="398"/>
      <c r="C25" s="399" t="s">
        <v>394</v>
      </c>
      <c r="D25" s="397"/>
      <c r="F25" s="397"/>
      <c r="H25" s="343"/>
      <c r="I25" s="365"/>
      <c r="K25" s="366"/>
      <c r="L25" s="365"/>
      <c r="N25" s="400"/>
      <c r="O25" s="400">
        <v>0.08</v>
      </c>
      <c r="P25" s="359"/>
      <c r="S25" s="324"/>
      <c r="T25" s="324"/>
      <c r="U25" s="324"/>
      <c r="V25" s="324"/>
      <c r="W25" s="324"/>
      <c r="X25" s="324"/>
      <c r="Y25" s="324"/>
      <c r="Z25" s="324"/>
      <c r="AA25" s="324"/>
      <c r="AB25" s="324"/>
    </row>
    <row r="26" spans="2:28" s="322" customFormat="1" ht="17.25" customHeight="1">
      <c r="B26" s="401"/>
      <c r="C26" s="402"/>
      <c r="D26" s="333" t="s">
        <v>398</v>
      </c>
      <c r="E26" s="334"/>
      <c r="F26" s="333"/>
      <c r="G26" s="334"/>
      <c r="H26" s="333"/>
      <c r="I26" s="404"/>
      <c r="J26" s="401"/>
      <c r="K26" s="405"/>
      <c r="L26" s="406"/>
      <c r="M26" s="407">
        <f>M9+M11+M13+M15+M17+M22+M24</f>
        <v>43792</v>
      </c>
      <c r="N26" s="408"/>
      <c r="O26" s="333"/>
      <c r="P26" s="409"/>
      <c r="S26" s="324"/>
      <c r="T26" s="324"/>
      <c r="U26" s="324"/>
      <c r="V26" s="324"/>
      <c r="W26" s="324"/>
      <c r="X26" s="324"/>
      <c r="Y26" s="324"/>
      <c r="Z26" s="324"/>
      <c r="AA26" s="324"/>
      <c r="AB26" s="324"/>
    </row>
    <row r="27" spans="2:28" s="322" customFormat="1" ht="17.25" customHeight="1">
      <c r="C27" s="326"/>
      <c r="N27" s="323"/>
      <c r="Q27" s="322">
        <v>600</v>
      </c>
      <c r="S27" s="324"/>
      <c r="T27" s="324"/>
      <c r="U27" s="324"/>
      <c r="V27" s="324"/>
      <c r="W27" s="324"/>
      <c r="X27" s="324"/>
      <c r="Y27" s="324"/>
      <c r="Z27" s="324"/>
      <c r="AA27" s="324"/>
      <c r="AB27" s="324"/>
    </row>
    <row r="28" spans="2:28" s="322" customFormat="1" ht="17.25" customHeight="1">
      <c r="C28" s="326"/>
      <c r="N28" s="323"/>
      <c r="P28" s="410" t="s">
        <v>399</v>
      </c>
      <c r="S28" s="324"/>
      <c r="T28" s="324"/>
      <c r="U28" s="324"/>
      <c r="V28" s="324"/>
      <c r="W28" s="324"/>
      <c r="X28" s="324"/>
      <c r="Y28" s="324"/>
      <c r="Z28" s="324"/>
      <c r="AA28" s="324"/>
      <c r="AB28" s="324"/>
    </row>
    <row r="29" spans="2:28" ht="13.5" customHeight="1"/>
    <row r="30" spans="2:28" ht="13.5" customHeight="1">
      <c r="Q30" s="411">
        <v>192</v>
      </c>
    </row>
    <row r="31" spans="2:28" ht="13.5" customHeight="1"/>
    <row r="32" spans="2:28" ht="13.5" customHeight="1"/>
    <row r="33" spans="13:16">
      <c r="N33" s="411" t="s">
        <v>400</v>
      </c>
      <c r="O33" s="411" t="s">
        <v>401</v>
      </c>
      <c r="P33" s="411" t="s">
        <v>402</v>
      </c>
    </row>
    <row r="34" spans="13:16">
      <c r="M34" s="414" t="s">
        <v>376</v>
      </c>
      <c r="N34" s="415">
        <f>M13</f>
        <v>300</v>
      </c>
      <c r="O34" s="415">
        <v>0</v>
      </c>
      <c r="P34" s="416">
        <f>N34-O34</f>
        <v>300</v>
      </c>
    </row>
    <row r="35" spans="13:16">
      <c r="M35" s="417" t="s">
        <v>403</v>
      </c>
      <c r="N35" s="418">
        <f>M24</f>
        <v>2592</v>
      </c>
      <c r="O35" s="418">
        <f>ROUNDDOWN(N35/108*8,0)</f>
        <v>192</v>
      </c>
      <c r="P35" s="416">
        <f>N35-O35</f>
        <v>2400</v>
      </c>
    </row>
    <row r="36" spans="13:16">
      <c r="M36" s="419" t="s">
        <v>404</v>
      </c>
      <c r="N36" s="420">
        <f>M9+M11+M15+M17+M22</f>
        <v>40900</v>
      </c>
      <c r="O36" s="421">
        <f>ROUNDDOWN(N36/110*10,0)</f>
        <v>3718</v>
      </c>
      <c r="P36" s="422">
        <f>N36-O36</f>
        <v>37182</v>
      </c>
    </row>
    <row r="37" spans="13:16">
      <c r="N37" s="423">
        <f>SUM(N34:N36)</f>
        <v>43792</v>
      </c>
      <c r="O37" s="423">
        <f>SUM(O35:O36)</f>
        <v>3910</v>
      </c>
      <c r="P37" s="423">
        <f>SUM(P34:P36)</f>
        <v>39882</v>
      </c>
    </row>
  </sheetData>
  <mergeCells count="2">
    <mergeCell ref="B7:B8"/>
    <mergeCell ref="B2:E2"/>
  </mergeCells>
  <phoneticPr fontId="4"/>
  <pageMargins left="0.70866141732283472" right="0.70866141732283472" top="1.1417322834645669" bottom="0.74803149606299213" header="0.9055118110236221" footer="0.31496062992125984"/>
  <pageSetup paperSize="9" scale="78" firstPageNumber="43" orientation="landscape" r:id="rId1"/>
  <headerFooter>
    <oddHeader xml:space="preserve">&amp;R2021年度　情報化評議会(CI-NET)　標準委員会第2回､LiteS規約WG第2回　資料4
2021年12月21日
</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
    <tabColor theme="1" tint="4.9989318521683403E-2"/>
    <pageSetUpPr fitToPage="1"/>
  </sheetPr>
  <dimension ref="B1:W30"/>
  <sheetViews>
    <sheetView workbookViewId="0"/>
  </sheetViews>
  <sheetFormatPr defaultColWidth="8.75" defaultRowHeight="18.75"/>
  <cols>
    <col min="1" max="1" width="5.625" style="475" customWidth="1"/>
    <col min="2" max="2" width="3.375" style="475" customWidth="1"/>
    <col min="3" max="3" width="26.125" style="475" customWidth="1"/>
    <col min="4" max="4" width="3.625" style="475" customWidth="1"/>
    <col min="5" max="5" width="3.375" style="475" customWidth="1"/>
    <col min="6" max="6" width="8.5" style="475" customWidth="1"/>
    <col min="7" max="7" width="3.375" style="475" customWidth="1"/>
    <col min="8" max="8" width="18.625" style="475" customWidth="1"/>
    <col min="9" max="9" width="2.75" style="475" customWidth="1"/>
    <col min="10" max="10" width="28.5" style="475" customWidth="1"/>
    <col min="11" max="11" width="3.625" style="475" customWidth="1"/>
    <col min="12" max="15" width="17.875" style="475" customWidth="1"/>
    <col min="16" max="16" width="5.625" style="475" customWidth="1"/>
    <col min="17" max="17" width="3.25" style="475" customWidth="1"/>
    <col min="18" max="18" width="3.875" style="492" customWidth="1"/>
    <col min="19" max="19" width="19.25" style="492" customWidth="1"/>
    <col min="20" max="22" width="11.5" style="492" customWidth="1"/>
    <col min="23" max="23" width="8.75" style="492"/>
    <col min="24" max="16384" width="8.75" style="475"/>
  </cols>
  <sheetData>
    <row r="1" spans="2:23" s="482" customFormat="1" ht="26.25" thickBot="1">
      <c r="B1" s="480"/>
      <c r="C1" s="481"/>
      <c r="D1" s="481"/>
      <c r="E1" s="481"/>
      <c r="F1" s="481"/>
      <c r="G1" s="481"/>
      <c r="N1" s="483"/>
      <c r="P1" s="484"/>
      <c r="R1" s="485"/>
      <c r="S1" s="485"/>
      <c r="T1" s="485"/>
      <c r="U1" s="485"/>
      <c r="V1" s="485"/>
      <c r="W1" s="485"/>
    </row>
    <row r="2" spans="2:23" s="482" customFormat="1" ht="25.5" customHeight="1" thickBot="1">
      <c r="B2" s="1582" t="s">
        <v>20</v>
      </c>
      <c r="C2" s="1583"/>
      <c r="D2" s="481"/>
      <c r="E2" s="481"/>
      <c r="F2" s="481"/>
      <c r="G2" s="481"/>
      <c r="H2" s="1584" t="s">
        <v>725</v>
      </c>
      <c r="I2" s="1584"/>
      <c r="J2" s="1584"/>
      <c r="K2" s="1584"/>
      <c r="L2" s="1584"/>
      <c r="R2" s="485"/>
      <c r="S2" s="485"/>
      <c r="T2" s="485"/>
      <c r="U2" s="485"/>
      <c r="V2" s="485"/>
      <c r="W2" s="485"/>
    </row>
    <row r="3" spans="2:23">
      <c r="Q3" s="486"/>
      <c r="R3" s="487"/>
      <c r="S3" s="488"/>
      <c r="T3" s="488"/>
      <c r="U3" s="488"/>
      <c r="V3" s="488"/>
      <c r="W3" s="488"/>
    </row>
    <row r="4" spans="2:23" ht="17.100000000000001" customHeight="1">
      <c r="B4" s="774" t="s">
        <v>524</v>
      </c>
      <c r="C4" s="774"/>
      <c r="D4" s="774"/>
      <c r="E4" s="774"/>
      <c r="F4" s="487" t="s">
        <v>21</v>
      </c>
      <c r="I4" s="489"/>
      <c r="J4" s="1631" t="s">
        <v>22</v>
      </c>
      <c r="K4" s="1632"/>
      <c r="L4" s="560" t="s">
        <v>23</v>
      </c>
      <c r="M4" s="562" t="s">
        <v>24</v>
      </c>
      <c r="N4" s="560" t="s">
        <v>25</v>
      </c>
      <c r="O4" s="561" t="s">
        <v>26</v>
      </c>
      <c r="Q4" s="486"/>
      <c r="R4" s="487"/>
      <c r="S4" s="490"/>
      <c r="T4" s="490"/>
      <c r="U4" s="490"/>
      <c r="V4" s="490"/>
      <c r="W4" s="488"/>
    </row>
    <row r="5" spans="2:23" ht="17.100000000000001" customHeight="1">
      <c r="J5" s="1631" t="s">
        <v>27</v>
      </c>
      <c r="K5" s="1632"/>
      <c r="L5" s="560" t="s">
        <v>28</v>
      </c>
      <c r="M5" s="562" t="s">
        <v>28</v>
      </c>
      <c r="N5" s="560" t="s">
        <v>29</v>
      </c>
      <c r="O5" s="560" t="s">
        <v>30</v>
      </c>
      <c r="R5" s="475"/>
      <c r="S5" s="490"/>
      <c r="T5" s="490"/>
      <c r="U5" s="491"/>
      <c r="V5" s="490"/>
      <c r="W5" s="488"/>
    </row>
    <row r="6" spans="2:23" ht="17.100000000000001" customHeight="1">
      <c r="K6" s="490"/>
      <c r="M6" s="595"/>
      <c r="N6" s="490"/>
      <c r="R6" s="475"/>
      <c r="S6" s="475"/>
      <c r="U6" s="488"/>
      <c r="V6" s="488"/>
      <c r="W6" s="488"/>
    </row>
    <row r="7" spans="2:23" ht="17.100000000000001" customHeight="1">
      <c r="J7" s="1399" t="s">
        <v>31</v>
      </c>
      <c r="K7" s="1399"/>
      <c r="L7" s="1399" t="s">
        <v>32</v>
      </c>
      <c r="M7" s="1399"/>
      <c r="N7" s="560" t="s">
        <v>33</v>
      </c>
      <c r="O7" s="680" t="s">
        <v>34</v>
      </c>
      <c r="P7" s="40"/>
      <c r="Q7" s="40"/>
      <c r="R7" s="475"/>
      <c r="S7" s="475"/>
      <c r="U7" s="488"/>
      <c r="V7" s="488"/>
      <c r="W7" s="488"/>
    </row>
    <row r="8" spans="2:23" ht="17.100000000000001" customHeight="1">
      <c r="J8" s="1399" t="s">
        <v>35</v>
      </c>
      <c r="K8" s="1399"/>
      <c r="L8" s="1399" t="s">
        <v>36</v>
      </c>
      <c r="M8" s="1399"/>
      <c r="N8" s="562" t="s">
        <v>37</v>
      </c>
      <c r="O8" s="680" t="s">
        <v>38</v>
      </c>
      <c r="R8" s="475"/>
      <c r="S8" s="475"/>
      <c r="U8" s="488"/>
      <c r="V8" s="488"/>
      <c r="W8" s="488"/>
    </row>
    <row r="9" spans="2:23" ht="17.100000000000001" customHeight="1">
      <c r="H9" s="493" t="s">
        <v>39</v>
      </c>
      <c r="I9" s="493"/>
      <c r="R9" s="475"/>
      <c r="S9" s="475"/>
      <c r="U9" s="488"/>
      <c r="V9" s="488"/>
      <c r="W9" s="488"/>
    </row>
    <row r="10" spans="2:23" ht="17.100000000000001" customHeight="1">
      <c r="B10" s="494"/>
      <c r="C10" s="577" t="s">
        <v>40</v>
      </c>
      <c r="D10" s="579"/>
      <c r="E10" s="578" t="s">
        <v>41</v>
      </c>
      <c r="F10" s="579"/>
      <c r="G10" s="495"/>
      <c r="H10" s="496"/>
      <c r="J10" s="678" t="s">
        <v>42</v>
      </c>
      <c r="K10" s="674"/>
      <c r="L10" s="675" t="s">
        <v>525</v>
      </c>
      <c r="M10" s="675"/>
      <c r="N10" s="675"/>
      <c r="O10" s="679"/>
      <c r="Q10" s="486"/>
      <c r="R10" s="475"/>
      <c r="S10" s="475"/>
      <c r="T10" s="475"/>
      <c r="U10" s="488"/>
      <c r="V10" s="488"/>
      <c r="W10" s="488"/>
    </row>
    <row r="11" spans="2:23" ht="17.100000000000001" customHeight="1">
      <c r="B11" s="497"/>
      <c r="C11" s="473" t="s">
        <v>43</v>
      </c>
      <c r="E11" s="475" t="s">
        <v>44</v>
      </c>
      <c r="G11" s="545"/>
      <c r="H11" s="499"/>
      <c r="I11" s="500"/>
      <c r="J11" s="244" t="s">
        <v>45</v>
      </c>
      <c r="K11" s="473"/>
      <c r="L11" s="493" t="s">
        <v>41</v>
      </c>
      <c r="O11" s="498"/>
      <c r="Q11" s="486"/>
      <c r="R11" s="475"/>
      <c r="S11" s="475"/>
      <c r="T11" s="475"/>
      <c r="U11" s="488"/>
      <c r="V11" s="488"/>
      <c r="W11" s="488"/>
    </row>
    <row r="12" spans="2:23" ht="17.100000000000001" customHeight="1">
      <c r="B12" s="497"/>
      <c r="C12" s="473" t="s">
        <v>46</v>
      </c>
      <c r="E12" s="475" t="s">
        <v>47</v>
      </c>
      <c r="H12" s="498"/>
      <c r="I12" s="500"/>
      <c r="J12" s="244" t="s">
        <v>48</v>
      </c>
      <c r="K12" s="473"/>
      <c r="L12" s="475" t="s">
        <v>49</v>
      </c>
      <c r="O12" s="501"/>
      <c r="Q12" s="486"/>
      <c r="R12" s="487"/>
      <c r="S12" s="488"/>
      <c r="T12" s="488"/>
      <c r="U12" s="488"/>
      <c r="V12" s="488"/>
      <c r="W12" s="488"/>
    </row>
    <row r="13" spans="2:23" ht="17.100000000000001" customHeight="1">
      <c r="B13" s="497"/>
      <c r="C13" s="473" t="s">
        <v>50</v>
      </c>
      <c r="E13" s="475" t="s">
        <v>51</v>
      </c>
      <c r="H13" s="498"/>
      <c r="J13" s="244" t="s">
        <v>52</v>
      </c>
      <c r="K13" s="473"/>
      <c r="L13" s="475" t="s">
        <v>53</v>
      </c>
      <c r="O13" s="501"/>
      <c r="P13" s="487"/>
      <c r="Q13" s="486"/>
      <c r="R13" s="487"/>
      <c r="S13" s="475"/>
      <c r="T13" s="475"/>
      <c r="U13" s="475"/>
      <c r="V13" s="488"/>
      <c r="W13" s="488"/>
    </row>
    <row r="14" spans="2:23" ht="17.100000000000001" customHeight="1">
      <c r="B14" s="497"/>
      <c r="C14" s="546"/>
      <c r="D14" s="547"/>
      <c r="E14" s="547"/>
      <c r="F14" s="547"/>
      <c r="G14" s="547"/>
      <c r="H14" s="532"/>
      <c r="J14" s="502" t="s">
        <v>54</v>
      </c>
      <c r="K14" s="489"/>
      <c r="L14" s="475" t="s">
        <v>55</v>
      </c>
      <c r="O14" s="501"/>
      <c r="Q14" s="486"/>
      <c r="R14" s="487"/>
      <c r="S14" s="475"/>
      <c r="T14" s="475"/>
      <c r="U14" s="475"/>
      <c r="V14" s="475"/>
      <c r="W14" s="475"/>
    </row>
    <row r="15" spans="2:23" ht="17.100000000000001" customHeight="1">
      <c r="B15" s="250"/>
      <c r="C15" s="503"/>
      <c r="D15" s="249"/>
      <c r="E15" s="249"/>
      <c r="F15" s="249"/>
      <c r="G15" s="249"/>
      <c r="H15" s="504"/>
      <c r="J15" s="581" t="s">
        <v>56</v>
      </c>
      <c r="K15" s="503"/>
      <c r="L15" s="249" t="s">
        <v>57</v>
      </c>
      <c r="M15" s="249"/>
      <c r="N15" s="249"/>
      <c r="O15" s="505"/>
      <c r="Q15" s="486"/>
      <c r="R15" s="487"/>
      <c r="S15" s="475"/>
      <c r="T15" s="475"/>
      <c r="U15" s="475"/>
      <c r="V15" s="475"/>
      <c r="W15" s="475"/>
    </row>
    <row r="16" spans="2:23" ht="17.100000000000001" customHeight="1">
      <c r="C16" s="476"/>
      <c r="D16" s="476"/>
      <c r="E16" s="476"/>
      <c r="F16" s="476"/>
      <c r="G16" s="476"/>
      <c r="H16" s="1635"/>
      <c r="I16" s="1635"/>
      <c r="J16" s="1635"/>
      <c r="K16" s="1635"/>
      <c r="L16" s="1635"/>
      <c r="M16" s="1635"/>
      <c r="O16" s="473"/>
      <c r="Q16" s="486"/>
      <c r="R16" s="487"/>
      <c r="S16" s="475"/>
      <c r="T16" s="475"/>
      <c r="U16" s="475"/>
      <c r="V16" s="488"/>
      <c r="W16" s="488"/>
    </row>
    <row r="17" spans="2:23" ht="17.100000000000001" customHeight="1">
      <c r="C17" s="476"/>
      <c r="D17" s="476"/>
      <c r="E17" s="476"/>
      <c r="F17" s="476"/>
      <c r="G17" s="476"/>
      <c r="H17" s="1636"/>
      <c r="I17" s="1636"/>
      <c r="J17" s="1637"/>
      <c r="K17" s="1637"/>
      <c r="L17" s="1637"/>
      <c r="M17" s="1637"/>
      <c r="N17" s="559"/>
      <c r="O17" s="473"/>
      <c r="Q17" s="486"/>
      <c r="R17" s="487"/>
      <c r="S17" s="475"/>
      <c r="T17" s="475"/>
      <c r="U17" s="475"/>
      <c r="V17" s="488"/>
      <c r="W17" s="488"/>
    </row>
    <row r="18" spans="2:23" ht="17.100000000000001" customHeight="1">
      <c r="B18" s="1721" t="s">
        <v>723</v>
      </c>
      <c r="C18" s="1722"/>
      <c r="E18" s="1631" t="s">
        <v>58</v>
      </c>
      <c r="F18" s="1632"/>
      <c r="G18" s="1721" t="s">
        <v>724</v>
      </c>
      <c r="H18" s="1722"/>
      <c r="K18" s="498"/>
      <c r="L18" s="560" t="s">
        <v>59</v>
      </c>
      <c r="M18" s="506" t="s">
        <v>727</v>
      </c>
      <c r="N18" s="507" t="s">
        <v>61</v>
      </c>
      <c r="O18" s="773" t="s">
        <v>728</v>
      </c>
      <c r="P18" s="508"/>
      <c r="Q18" s="486"/>
      <c r="R18" s="487"/>
      <c r="S18" s="475"/>
      <c r="T18" s="475"/>
      <c r="U18" s="475"/>
      <c r="V18" s="488"/>
      <c r="W18" s="488"/>
    </row>
    <row r="19" spans="2:23" ht="17.100000000000001" customHeight="1">
      <c r="B19" s="494" t="s">
        <v>62</v>
      </c>
      <c r="C19" s="496" t="s">
        <v>63</v>
      </c>
      <c r="E19" s="509" t="s">
        <v>64</v>
      </c>
      <c r="F19" s="510" t="s">
        <v>65</v>
      </c>
      <c r="G19" s="1640" t="s">
        <v>66</v>
      </c>
      <c r="H19" s="1634"/>
      <c r="K19" s="498"/>
      <c r="L19" s="772" t="s">
        <v>67</v>
      </c>
      <c r="M19" s="515">
        <v>400000</v>
      </c>
      <c r="N19" s="515">
        <f>M19*0.1</f>
        <v>40000</v>
      </c>
      <c r="O19" s="517">
        <f>M19+N19</f>
        <v>440000</v>
      </c>
      <c r="Q19" s="486"/>
      <c r="R19" s="487"/>
      <c r="W19" s="475"/>
    </row>
    <row r="20" spans="2:23" ht="17.100000000000001" customHeight="1">
      <c r="B20" s="250" t="s">
        <v>64</v>
      </c>
      <c r="C20" s="504" t="s">
        <v>68</v>
      </c>
      <c r="E20" s="1725" t="s">
        <v>62</v>
      </c>
      <c r="F20" s="1723" t="s">
        <v>69</v>
      </c>
      <c r="G20" s="475" t="s">
        <v>62</v>
      </c>
      <c r="H20" s="498" t="s">
        <v>70</v>
      </c>
      <c r="K20" s="498"/>
      <c r="L20" s="772" t="s">
        <v>71</v>
      </c>
      <c r="M20" s="515">
        <v>0</v>
      </c>
      <c r="N20" s="515">
        <f t="shared" ref="N20" si="0">M20*0.1</f>
        <v>0</v>
      </c>
      <c r="O20" s="682">
        <f t="shared" ref="O20:O23" si="1">M20+N20</f>
        <v>0</v>
      </c>
      <c r="P20" s="486"/>
      <c r="R20" s="475"/>
      <c r="S20" s="475"/>
      <c r="T20" s="475"/>
      <c r="W20" s="475"/>
    </row>
    <row r="21" spans="2:23" ht="17.100000000000001" customHeight="1">
      <c r="E21" s="1725"/>
      <c r="F21" s="1724"/>
      <c r="G21" s="475" t="s">
        <v>62</v>
      </c>
      <c r="H21" s="498" t="s">
        <v>72</v>
      </c>
      <c r="K21" s="498"/>
      <c r="L21" s="772" t="s">
        <v>73</v>
      </c>
      <c r="M21" s="515">
        <v>0</v>
      </c>
      <c r="N21" s="515">
        <f t="shared" ref="N21:N24" si="2">M21*0.1</f>
        <v>0</v>
      </c>
      <c r="O21" s="682">
        <f t="shared" si="1"/>
        <v>0</v>
      </c>
      <c r="R21" s="475"/>
      <c r="S21" s="475"/>
      <c r="T21" s="475"/>
      <c r="U21" s="475"/>
      <c r="V21" s="488"/>
      <c r="W21" s="488"/>
    </row>
    <row r="22" spans="2:23" ht="19.5" customHeight="1">
      <c r="E22" s="1725"/>
      <c r="F22" s="1724"/>
      <c r="G22" s="475" t="s">
        <v>62</v>
      </c>
      <c r="H22" s="498" t="s">
        <v>74</v>
      </c>
      <c r="K22" s="498"/>
      <c r="L22" s="772" t="s">
        <v>75</v>
      </c>
      <c r="M22" s="515">
        <v>0</v>
      </c>
      <c r="N22" s="515">
        <f t="shared" si="2"/>
        <v>0</v>
      </c>
      <c r="O22" s="682">
        <f t="shared" si="1"/>
        <v>0</v>
      </c>
      <c r="R22" s="475"/>
      <c r="S22" s="475"/>
      <c r="T22" s="475"/>
      <c r="U22" s="475"/>
      <c r="V22" s="488"/>
      <c r="W22" s="488"/>
    </row>
    <row r="23" spans="2:23" ht="17.100000000000001" customHeight="1" thickBot="1">
      <c r="E23" s="1726"/>
      <c r="F23" s="1724"/>
      <c r="G23" s="249" t="s">
        <v>62</v>
      </c>
      <c r="H23" s="504" t="s">
        <v>76</v>
      </c>
      <c r="K23" s="498"/>
      <c r="L23" s="516"/>
      <c r="M23" s="517">
        <v>0</v>
      </c>
      <c r="N23" s="517">
        <f t="shared" si="2"/>
        <v>0</v>
      </c>
      <c r="O23" s="683">
        <f t="shared" si="1"/>
        <v>0</v>
      </c>
      <c r="R23" s="475"/>
      <c r="S23" s="475"/>
      <c r="T23" s="475"/>
      <c r="U23" s="475"/>
      <c r="V23" s="488"/>
      <c r="W23" s="488"/>
    </row>
    <row r="24" spans="2:23" ht="17.25" customHeight="1" thickTop="1">
      <c r="D24" s="511"/>
      <c r="K24" s="498"/>
      <c r="L24" s="518" t="s">
        <v>77</v>
      </c>
      <c r="M24" s="519">
        <f>SUM(M19:M22)</f>
        <v>400000</v>
      </c>
      <c r="N24" s="519">
        <f t="shared" si="2"/>
        <v>40000</v>
      </c>
      <c r="O24" s="520">
        <f>M24+N24</f>
        <v>440000</v>
      </c>
      <c r="R24" s="475"/>
      <c r="S24" s="475"/>
      <c r="T24" s="475"/>
      <c r="U24" s="475"/>
    </row>
    <row r="25" spans="2:23">
      <c r="C25" s="512"/>
      <c r="D25" s="512"/>
      <c r="L25" s="475" t="s">
        <v>78</v>
      </c>
      <c r="R25" s="475"/>
      <c r="S25" s="475"/>
      <c r="T25" s="475"/>
      <c r="U25" s="475"/>
    </row>
    <row r="30" spans="2:23">
      <c r="O30" s="473" t="s">
        <v>79</v>
      </c>
    </row>
  </sheetData>
  <mergeCells count="16">
    <mergeCell ref="G18:H18"/>
    <mergeCell ref="G19:H19"/>
    <mergeCell ref="F20:F23"/>
    <mergeCell ref="E18:F18"/>
    <mergeCell ref="B18:C18"/>
    <mergeCell ref="E20:E23"/>
    <mergeCell ref="H2:L2"/>
    <mergeCell ref="H16:M16"/>
    <mergeCell ref="H17:M17"/>
    <mergeCell ref="B2:C2"/>
    <mergeCell ref="J5:K5"/>
    <mergeCell ref="J4:K4"/>
    <mergeCell ref="L8:M8"/>
    <mergeCell ref="L7:M7"/>
    <mergeCell ref="J8:K8"/>
    <mergeCell ref="J7:K7"/>
  </mergeCells>
  <phoneticPr fontId="1"/>
  <pageMargins left="0.70866141732283472" right="0.70866141732283472" top="1.1417322834645669" bottom="0.74803149606299213" header="0.9055118110236221" footer="0.31496062992125984"/>
  <pageSetup paperSize="9" scale="65" firstPageNumber="43" orientation="landscape" r:id="rId1"/>
  <headerFooter>
    <oddHeader xml:space="preserve">&amp;R2021年度　情報化評議会(CI-NET)　標準委員会第2回､LiteS規約WG第2回　資料4
2021年12月21日
</oddHeader>
  </headerFooter>
  <rowBreaks count="1" manualBreakCount="1">
    <brk id="21" max="14"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2">
    <tabColor theme="1" tint="4.9989318521683403E-2"/>
    <pageSetUpPr fitToPage="1"/>
  </sheetPr>
  <dimension ref="A1:AB36"/>
  <sheetViews>
    <sheetView topLeftCell="B1" workbookViewId="0"/>
  </sheetViews>
  <sheetFormatPr defaultColWidth="9" defaultRowHeight="23.25" customHeight="1"/>
  <cols>
    <col min="1" max="1" width="7.625" style="276" hidden="1" customWidth="1"/>
    <col min="2" max="2" width="2.375" style="276" customWidth="1"/>
    <col min="3" max="3" width="4" style="276" customWidth="1"/>
    <col min="4" max="4" width="14.875" style="427" customWidth="1"/>
    <col min="5" max="5" width="14.625" style="435" customWidth="1"/>
    <col min="6" max="6" width="43.75" style="276" customWidth="1"/>
    <col min="7" max="7" width="33.75" style="276" customWidth="1"/>
    <col min="8" max="8" width="13.125" style="276" customWidth="1"/>
    <col min="9" max="9" width="10.625" style="276" customWidth="1"/>
    <col min="10" max="10" width="12.125" style="254" customWidth="1"/>
    <col min="11" max="11" width="3.125" style="276" customWidth="1"/>
    <col min="12" max="12" width="14.375" style="254" customWidth="1"/>
    <col min="13" max="13" width="20.25" style="276" customWidth="1"/>
    <col min="14" max="14" width="9.25" style="427" customWidth="1"/>
    <col min="15" max="15" width="11.5" style="276" customWidth="1"/>
    <col min="16" max="16" width="9.75" style="276" customWidth="1"/>
    <col min="17" max="17" width="3.75" style="276" customWidth="1"/>
    <col min="18" max="18" width="10.125" style="427" customWidth="1"/>
    <col min="19" max="19" width="2" style="276" customWidth="1"/>
    <col min="20" max="20" width="11.25" style="413" customWidth="1"/>
    <col min="21" max="21" width="9.5" style="276" customWidth="1"/>
    <col min="22" max="25" width="9" style="276"/>
    <col min="26" max="26" width="26.375" style="276" customWidth="1"/>
    <col min="27" max="28" width="15.375" style="276" customWidth="1"/>
    <col min="29" max="16384" width="9" style="276"/>
  </cols>
  <sheetData>
    <row r="1" spans="1:28" ht="4.5" customHeight="1">
      <c r="A1" s="424"/>
      <c r="B1" s="424"/>
      <c r="C1" s="424"/>
      <c r="D1" s="424"/>
      <c r="E1" s="424"/>
      <c r="F1" s="424"/>
      <c r="G1" s="424"/>
      <c r="H1" s="424"/>
      <c r="I1" s="424"/>
      <c r="J1" s="424"/>
      <c r="K1" s="424"/>
      <c r="L1" s="424"/>
      <c r="M1" s="424"/>
      <c r="N1" s="424"/>
      <c r="O1" s="424"/>
      <c r="P1" s="424"/>
      <c r="Q1" s="424"/>
      <c r="R1" s="424"/>
      <c r="S1" s="424"/>
      <c r="T1" s="424"/>
      <c r="U1" s="424"/>
    </row>
    <row r="2" spans="1:28" ht="5.0999999999999996" customHeight="1">
      <c r="A2" s="424"/>
      <c r="B2" s="424"/>
      <c r="C2" s="424"/>
      <c r="D2" s="424"/>
      <c r="E2" s="424"/>
      <c r="F2" s="424"/>
      <c r="G2" s="424"/>
      <c r="H2" s="424"/>
      <c r="I2" s="424"/>
      <c r="J2" s="424"/>
      <c r="K2" s="424"/>
      <c r="L2" s="424"/>
      <c r="M2" s="424"/>
      <c r="N2" s="424"/>
      <c r="O2" s="424"/>
      <c r="P2" s="424"/>
      <c r="Q2" s="424"/>
      <c r="R2" s="424"/>
      <c r="S2" s="424"/>
      <c r="T2" s="424"/>
      <c r="U2" s="424"/>
    </row>
    <row r="3" spans="1:28" s="425" customFormat="1" ht="23.25" customHeight="1" thickBot="1">
      <c r="A3" s="424"/>
      <c r="B3" s="424"/>
      <c r="C3" s="424"/>
      <c r="D3" s="424"/>
      <c r="E3" s="424"/>
      <c r="F3" s="424"/>
      <c r="G3" s="424"/>
      <c r="H3" s="424"/>
      <c r="I3" s="424"/>
      <c r="J3" s="424"/>
      <c r="K3" s="424"/>
      <c r="L3" s="424"/>
      <c r="M3" s="424"/>
      <c r="N3" s="424"/>
      <c r="O3" s="424"/>
      <c r="P3" s="424"/>
      <c r="Q3" s="424"/>
      <c r="R3" s="424"/>
      <c r="S3" s="424"/>
      <c r="T3" s="424"/>
      <c r="U3" s="424"/>
    </row>
    <row r="4" spans="1:28" ht="23.25" customHeight="1" thickBot="1">
      <c r="A4" s="424"/>
      <c r="B4" s="424"/>
      <c r="C4" s="1647" t="s">
        <v>464</v>
      </c>
      <c r="D4" s="1648"/>
      <c r="E4" s="1648"/>
      <c r="F4" s="1649"/>
      <c r="G4" s="424"/>
      <c r="H4" s="424"/>
      <c r="I4" s="424"/>
      <c r="J4" s="424"/>
      <c r="K4" s="424"/>
      <c r="L4" s="424"/>
      <c r="M4" s="424"/>
      <c r="N4" s="424"/>
      <c r="O4" s="424"/>
      <c r="P4" s="424"/>
      <c r="Q4" s="424"/>
      <c r="R4" s="424"/>
      <c r="S4" s="424"/>
      <c r="T4" s="424"/>
      <c r="U4" s="424"/>
    </row>
    <row r="5" spans="1:28" ht="23.25" customHeight="1">
      <c r="B5" s="426"/>
      <c r="E5" s="428"/>
      <c r="F5" s="426"/>
      <c r="G5" s="426"/>
      <c r="H5" s="426"/>
      <c r="I5" s="426"/>
      <c r="K5" s="429"/>
      <c r="L5" s="430"/>
      <c r="M5" s="426"/>
      <c r="Q5" s="429" t="s">
        <v>411</v>
      </c>
      <c r="R5" s="254"/>
      <c r="T5" s="276" t="s">
        <v>412</v>
      </c>
    </row>
    <row r="6" spans="1:28" ht="23.25" customHeight="1">
      <c r="D6" s="431" t="s">
        <v>413</v>
      </c>
      <c r="E6" s="432"/>
      <c r="K6" s="429"/>
      <c r="L6" s="430"/>
      <c r="Q6" s="429" t="s">
        <v>414</v>
      </c>
      <c r="R6" s="254"/>
      <c r="T6" s="433" t="s">
        <v>415</v>
      </c>
      <c r="U6" s="433"/>
    </row>
    <row r="7" spans="1:28" ht="33" customHeight="1">
      <c r="D7" s="434" t="s">
        <v>416</v>
      </c>
      <c r="F7" s="279"/>
      <c r="G7" s="279"/>
      <c r="H7" s="472" t="s">
        <v>231</v>
      </c>
      <c r="I7" s="279"/>
      <c r="J7" s="278"/>
      <c r="M7" s="279"/>
      <c r="P7" s="436"/>
      <c r="Q7" s="436"/>
    </row>
    <row r="8" spans="1:28" ht="23.25" customHeight="1">
      <c r="C8" s="1645" t="s">
        <v>345</v>
      </c>
      <c r="D8" s="570" t="s">
        <v>417</v>
      </c>
      <c r="E8" s="437" t="s">
        <v>418</v>
      </c>
      <c r="F8" s="1423" t="s">
        <v>234</v>
      </c>
      <c r="G8" s="1423" t="s">
        <v>419</v>
      </c>
      <c r="H8" s="1423" t="s">
        <v>420</v>
      </c>
      <c r="I8" s="1423" t="s">
        <v>421</v>
      </c>
      <c r="J8" s="1641" t="s">
        <v>422</v>
      </c>
      <c r="K8" s="1642"/>
      <c r="L8" s="1650" t="s">
        <v>423</v>
      </c>
      <c r="M8" s="1423" t="s">
        <v>424</v>
      </c>
      <c r="N8" s="1654" t="s">
        <v>425</v>
      </c>
      <c r="O8" s="573" t="s">
        <v>426</v>
      </c>
      <c r="P8" s="1641" t="s">
        <v>427</v>
      </c>
      <c r="Q8" s="1642"/>
      <c r="R8" s="1641" t="s">
        <v>428</v>
      </c>
      <c r="S8" s="1642"/>
      <c r="T8" s="438" t="s">
        <v>352</v>
      </c>
      <c r="Z8" s="600"/>
    </row>
    <row r="9" spans="1:28" ht="23.25" customHeight="1">
      <c r="C9" s="1646"/>
      <c r="D9" s="563" t="s">
        <v>429</v>
      </c>
      <c r="E9" s="283" t="s">
        <v>430</v>
      </c>
      <c r="F9" s="1424"/>
      <c r="G9" s="1424"/>
      <c r="H9" s="1424"/>
      <c r="I9" s="1424"/>
      <c r="J9" s="1643"/>
      <c r="K9" s="1644"/>
      <c r="L9" s="1651"/>
      <c r="M9" s="1424"/>
      <c r="N9" s="1424"/>
      <c r="O9" s="574" t="s">
        <v>431</v>
      </c>
      <c r="P9" s="1643" t="s">
        <v>432</v>
      </c>
      <c r="Q9" s="1644"/>
      <c r="R9" s="1643"/>
      <c r="S9" s="1644"/>
      <c r="T9" s="439" t="s">
        <v>358</v>
      </c>
    </row>
    <row r="10" spans="1:28" ht="23.25" customHeight="1">
      <c r="C10" s="571"/>
      <c r="D10" s="440"/>
      <c r="E10" s="285"/>
      <c r="F10" s="600" t="s">
        <v>515</v>
      </c>
      <c r="G10" s="289"/>
      <c r="H10" s="607"/>
      <c r="I10" s="289"/>
      <c r="J10" s="441"/>
      <c r="K10" s="442"/>
      <c r="L10" s="604"/>
      <c r="M10" s="289"/>
      <c r="N10" s="287"/>
      <c r="O10" s="444"/>
      <c r="P10" s="601"/>
      <c r="Q10" s="446"/>
      <c r="R10" s="447"/>
      <c r="S10" s="446"/>
      <c r="T10" s="294"/>
      <c r="V10" s="448"/>
      <c r="AA10" s="448"/>
      <c r="AB10" s="448"/>
    </row>
    <row r="11" spans="1:28" ht="23.25" customHeight="1">
      <c r="C11" s="297"/>
      <c r="D11" s="300"/>
      <c r="E11" s="300"/>
      <c r="F11" s="303"/>
      <c r="G11" s="303"/>
      <c r="H11" s="608"/>
      <c r="I11" s="449"/>
      <c r="J11" s="525"/>
      <c r="K11" s="451"/>
      <c r="L11" s="605"/>
      <c r="M11" s="303"/>
      <c r="N11" s="300"/>
      <c r="O11" s="444"/>
      <c r="P11" s="602"/>
      <c r="Q11" s="453"/>
      <c r="R11" s="447"/>
      <c r="S11" s="454"/>
      <c r="T11" s="455"/>
      <c r="V11" s="448"/>
      <c r="AA11" s="456"/>
      <c r="AB11" s="456"/>
    </row>
    <row r="12" spans="1:28" ht="23.25" customHeight="1">
      <c r="A12" s="276">
        <f>ROW()/2-3</f>
        <v>3</v>
      </c>
      <c r="C12" s="571">
        <v>1</v>
      </c>
      <c r="D12" s="440"/>
      <c r="E12" s="285">
        <v>44346</v>
      </c>
      <c r="F12" s="289" t="s">
        <v>516</v>
      </c>
      <c r="G12" s="289"/>
      <c r="H12" s="607"/>
      <c r="I12" s="289"/>
      <c r="J12" s="441"/>
      <c r="K12" s="442" t="s">
        <v>39</v>
      </c>
      <c r="L12" s="604" t="s">
        <v>39</v>
      </c>
      <c r="M12" s="289"/>
      <c r="N12" s="287"/>
      <c r="O12" s="444">
        <v>44348</v>
      </c>
      <c r="P12" s="601">
        <v>10</v>
      </c>
      <c r="Q12" s="446" t="s">
        <v>39</v>
      </c>
      <c r="R12" s="447" t="s">
        <v>465</v>
      </c>
      <c r="S12" s="446" t="s">
        <v>39</v>
      </c>
      <c r="T12" s="294" t="s">
        <v>436</v>
      </c>
      <c r="U12" s="276" t="str">
        <f ca="1">IF(ISBLANK(INDIRECT($A$1&amp;"!B"&amp;($A12+$A$2))),"",IFERROR(TEXT(INDIRECT($A$1&amp;"!"&amp;U$1&amp;($A12+$A$2)),"@"),""))</f>
        <v/>
      </c>
      <c r="V12" s="448"/>
      <c r="AA12" s="448"/>
      <c r="AB12" s="448"/>
    </row>
    <row r="13" spans="1:28" ht="23.25" customHeight="1">
      <c r="A13" s="276">
        <f>A12</f>
        <v>3</v>
      </c>
      <c r="C13" s="297"/>
      <c r="D13" s="300"/>
      <c r="E13" s="300">
        <v>1000001</v>
      </c>
      <c r="F13" s="303"/>
      <c r="G13" s="303"/>
      <c r="H13" s="608">
        <v>700</v>
      </c>
      <c r="I13" s="449" t="s">
        <v>512</v>
      </c>
      <c r="J13" s="525">
        <v>5</v>
      </c>
      <c r="K13" s="451" t="s">
        <v>39</v>
      </c>
      <c r="L13" s="605">
        <f>H13*J13*P12</f>
        <v>35000</v>
      </c>
      <c r="M13" s="303" t="s">
        <v>514</v>
      </c>
      <c r="N13" s="300"/>
      <c r="O13" s="444">
        <v>44357</v>
      </c>
      <c r="P13" s="602"/>
      <c r="Q13" s="453" t="s">
        <v>39</v>
      </c>
      <c r="R13" s="447"/>
      <c r="S13" s="454" t="s">
        <v>39</v>
      </c>
      <c r="T13" s="455">
        <v>0.1</v>
      </c>
      <c r="U13" s="276" t="str">
        <f ca="1">IF(ISBLANK(INDIRECT($A$1&amp;"!B"&amp;($A13+$A$2))),"",IFERROR(TEXT(INDIRECT($A$1&amp;"!"&amp;U$2&amp;($A13+$A$2)),"@"),""))</f>
        <v/>
      </c>
      <c r="V13" s="448"/>
      <c r="AA13" s="456"/>
      <c r="AB13" s="456"/>
    </row>
    <row r="14" spans="1:28" ht="23.25" customHeight="1">
      <c r="C14" s="571"/>
      <c r="D14" s="440"/>
      <c r="E14" s="285"/>
      <c r="F14" s="289"/>
      <c r="G14" s="289"/>
      <c r="H14" s="607"/>
      <c r="I14" s="457"/>
      <c r="J14" s="458"/>
      <c r="K14" s="459"/>
      <c r="L14" s="604"/>
      <c r="M14" s="289"/>
      <c r="N14" s="287"/>
      <c r="O14" s="444">
        <v>44358</v>
      </c>
      <c r="P14" s="601">
        <v>20</v>
      </c>
      <c r="Q14" s="446"/>
      <c r="R14" s="447" t="s">
        <v>465</v>
      </c>
      <c r="S14" s="446"/>
      <c r="T14" s="294" t="s">
        <v>436</v>
      </c>
      <c r="V14" s="448"/>
      <c r="AA14" s="456"/>
      <c r="AB14" s="456"/>
    </row>
    <row r="15" spans="1:28" ht="23.25" customHeight="1">
      <c r="C15" s="297"/>
      <c r="D15" s="300" t="s">
        <v>509</v>
      </c>
      <c r="E15" s="300"/>
      <c r="F15" s="303"/>
      <c r="G15" s="303"/>
      <c r="H15" s="608">
        <v>10</v>
      </c>
      <c r="I15" s="449" t="s">
        <v>512</v>
      </c>
      <c r="J15" s="525">
        <v>5</v>
      </c>
      <c r="K15" s="451"/>
      <c r="L15" s="605">
        <f>H15*J15*P14</f>
        <v>1000</v>
      </c>
      <c r="M15" s="303"/>
      <c r="N15" s="300"/>
      <c r="O15" s="444">
        <v>44377</v>
      </c>
      <c r="P15" s="602"/>
      <c r="Q15" s="453"/>
      <c r="R15" s="447"/>
      <c r="S15" s="454"/>
      <c r="T15" s="455">
        <v>0.1</v>
      </c>
      <c r="V15" s="448"/>
      <c r="AA15" s="456"/>
      <c r="AB15" s="456"/>
    </row>
    <row r="16" spans="1:28" ht="23.25" customHeight="1">
      <c r="C16" s="571"/>
      <c r="D16" s="440"/>
      <c r="E16" s="285"/>
      <c r="F16" s="289"/>
      <c r="G16" s="289"/>
      <c r="H16" s="607"/>
      <c r="I16" s="457"/>
      <c r="J16" s="458"/>
      <c r="K16" s="459"/>
      <c r="L16" s="604"/>
      <c r="M16" s="289"/>
      <c r="N16" s="287"/>
      <c r="O16" s="444">
        <v>44378</v>
      </c>
      <c r="P16" s="601">
        <v>10</v>
      </c>
      <c r="Q16" s="446"/>
      <c r="R16" s="447" t="s">
        <v>465</v>
      </c>
      <c r="S16" s="446"/>
      <c r="T16" s="294" t="s">
        <v>436</v>
      </c>
      <c r="V16" s="448"/>
      <c r="AA16" s="456"/>
      <c r="AB16" s="456"/>
    </row>
    <row r="17" spans="1:28" ht="23.25" customHeight="1">
      <c r="C17" s="297"/>
      <c r="D17" s="300" t="s">
        <v>510</v>
      </c>
      <c r="E17" s="300"/>
      <c r="F17" s="303"/>
      <c r="G17" s="303"/>
      <c r="H17" s="608">
        <v>-50</v>
      </c>
      <c r="I17" s="449" t="s">
        <v>512</v>
      </c>
      <c r="J17" s="525">
        <v>5</v>
      </c>
      <c r="K17" s="451"/>
      <c r="L17" s="606">
        <f>H17*J17*P16</f>
        <v>-2500</v>
      </c>
      <c r="M17" s="303"/>
      <c r="N17" s="300"/>
      <c r="O17" s="444">
        <v>44387</v>
      </c>
      <c r="P17" s="602"/>
      <c r="Q17" s="453"/>
      <c r="R17" s="447"/>
      <c r="S17" s="454"/>
      <c r="T17" s="455">
        <v>0.1</v>
      </c>
      <c r="V17" s="448"/>
      <c r="AA17" s="456"/>
      <c r="AB17" s="456"/>
    </row>
    <row r="18" spans="1:28" ht="23.25" customHeight="1">
      <c r="A18" s="276">
        <f>ROW()/2-3</f>
        <v>6</v>
      </c>
      <c r="C18" s="571"/>
      <c r="D18" s="440"/>
      <c r="E18" s="285"/>
      <c r="F18" s="289"/>
      <c r="G18" s="289"/>
      <c r="H18" s="607"/>
      <c r="I18" s="457"/>
      <c r="J18" s="458"/>
      <c r="K18" s="459" t="s">
        <v>39</v>
      </c>
      <c r="L18" s="604" t="s">
        <v>39</v>
      </c>
      <c r="M18" s="289"/>
      <c r="N18" s="287"/>
      <c r="O18" s="444"/>
      <c r="P18" s="601"/>
      <c r="Q18" s="446"/>
      <c r="R18" s="447"/>
      <c r="S18" s="446"/>
      <c r="T18" s="294"/>
      <c r="V18" s="448"/>
      <c r="AA18" s="456"/>
      <c r="AB18" s="456"/>
    </row>
    <row r="19" spans="1:28" ht="23.25" customHeight="1">
      <c r="A19" s="276">
        <f>A18</f>
        <v>6</v>
      </c>
      <c r="C19" s="297"/>
      <c r="D19" s="300"/>
      <c r="E19" s="300"/>
      <c r="F19" s="303" t="s">
        <v>466</v>
      </c>
      <c r="G19" s="303"/>
      <c r="H19" s="608">
        <f>H13+H15+H17</f>
        <v>660</v>
      </c>
      <c r="I19" s="449" t="s">
        <v>512</v>
      </c>
      <c r="J19" s="525"/>
      <c r="K19" s="451" t="s">
        <v>39</v>
      </c>
      <c r="L19" s="606">
        <f>L13+L15+L17</f>
        <v>33500</v>
      </c>
      <c r="M19" s="303"/>
      <c r="N19" s="300"/>
      <c r="O19" s="444"/>
      <c r="P19" s="602"/>
      <c r="Q19" s="453"/>
      <c r="R19" s="447"/>
      <c r="S19" s="454"/>
      <c r="T19" s="455"/>
      <c r="V19" s="448"/>
      <c r="AA19" s="456"/>
      <c r="AB19" s="456"/>
    </row>
    <row r="20" spans="1:28" ht="23.25" customHeight="1">
      <c r="A20" s="276">
        <f>ROW()/2-3</f>
        <v>7</v>
      </c>
      <c r="C20" s="575" t="s">
        <v>467</v>
      </c>
      <c r="D20" s="575" t="s">
        <v>467</v>
      </c>
      <c r="E20" s="575" t="s">
        <v>467</v>
      </c>
      <c r="F20" s="575" t="s">
        <v>467</v>
      </c>
      <c r="G20" s="575" t="s">
        <v>467</v>
      </c>
      <c r="H20" s="609" t="s">
        <v>467</v>
      </c>
      <c r="I20" s="575" t="s">
        <v>467</v>
      </c>
      <c r="J20" s="527" t="s">
        <v>467</v>
      </c>
      <c r="K20" s="529"/>
      <c r="L20" s="603" t="s">
        <v>467</v>
      </c>
      <c r="M20" s="575" t="s">
        <v>467</v>
      </c>
      <c r="N20" s="575" t="s">
        <v>467</v>
      </c>
      <c r="O20" s="575" t="s">
        <v>467</v>
      </c>
      <c r="P20" s="527" t="s">
        <v>467</v>
      </c>
      <c r="Q20" s="529"/>
      <c r="R20" s="527" t="s">
        <v>467</v>
      </c>
      <c r="S20" s="529"/>
      <c r="T20" s="575" t="s">
        <v>467</v>
      </c>
      <c r="V20" s="448"/>
      <c r="AA20" s="456"/>
      <c r="AB20" s="456"/>
    </row>
    <row r="21" spans="1:28" ht="23.25" customHeight="1">
      <c r="A21" s="276">
        <f>A20</f>
        <v>7</v>
      </c>
      <c r="C21" s="526"/>
      <c r="D21" s="526"/>
      <c r="E21" s="526"/>
      <c r="F21" s="526"/>
      <c r="G21" s="526"/>
      <c r="H21" s="526"/>
      <c r="I21" s="526"/>
      <c r="J21" s="528"/>
      <c r="K21" s="530"/>
      <c r="L21" s="599"/>
      <c r="M21" s="526"/>
      <c r="N21" s="526"/>
      <c r="O21" s="526"/>
      <c r="P21" s="528"/>
      <c r="Q21" s="530"/>
      <c r="R21" s="528"/>
      <c r="S21" s="530"/>
      <c r="T21" s="526"/>
      <c r="V21" s="448"/>
      <c r="AA21" s="456"/>
      <c r="AB21" s="456"/>
    </row>
    <row r="22" spans="1:28" ht="23.25" customHeight="1">
      <c r="A22" s="276">
        <f>ROW()/2-3</f>
        <v>8</v>
      </c>
      <c r="C22" s="575" t="s">
        <v>467</v>
      </c>
      <c r="D22" s="575" t="s">
        <v>467</v>
      </c>
      <c r="E22" s="575" t="s">
        <v>467</v>
      </c>
      <c r="F22" s="575" t="s">
        <v>467</v>
      </c>
      <c r="G22" s="575" t="s">
        <v>467</v>
      </c>
      <c r="H22" s="575" t="s">
        <v>467</v>
      </c>
      <c r="I22" s="575" t="s">
        <v>467</v>
      </c>
      <c r="J22" s="527" t="s">
        <v>467</v>
      </c>
      <c r="K22" s="529"/>
      <c r="L22" s="598" t="s">
        <v>467</v>
      </c>
      <c r="M22" s="575" t="s">
        <v>467</v>
      </c>
      <c r="N22" s="575" t="s">
        <v>467</v>
      </c>
      <c r="O22" s="575" t="s">
        <v>467</v>
      </c>
      <c r="P22" s="527" t="s">
        <v>467</v>
      </c>
      <c r="Q22" s="529"/>
      <c r="R22" s="527" t="s">
        <v>467</v>
      </c>
      <c r="S22" s="529"/>
      <c r="T22" s="575" t="s">
        <v>467</v>
      </c>
      <c r="V22" s="448"/>
      <c r="AA22" s="456"/>
      <c r="AB22" s="456"/>
    </row>
    <row r="23" spans="1:28" ht="23.25" customHeight="1">
      <c r="A23" s="276">
        <f>A22</f>
        <v>8</v>
      </c>
      <c r="C23" s="526"/>
      <c r="D23" s="526"/>
      <c r="E23" s="526"/>
      <c r="F23" s="526"/>
      <c r="G23" s="526"/>
      <c r="H23" s="526"/>
      <c r="I23" s="526"/>
      <c r="J23" s="528"/>
      <c r="K23" s="530"/>
      <c r="L23" s="599"/>
      <c r="M23" s="526"/>
      <c r="N23" s="526"/>
      <c r="O23" s="526"/>
      <c r="P23" s="528"/>
      <c r="Q23" s="530"/>
      <c r="R23" s="528"/>
      <c r="S23" s="530"/>
      <c r="T23" s="526"/>
      <c r="V23" s="448"/>
      <c r="AA23" s="456"/>
      <c r="AB23" s="456"/>
    </row>
    <row r="24" spans="1:28" ht="23.25" customHeight="1">
      <c r="A24" s="276">
        <f>ROW()/2-3</f>
        <v>9</v>
      </c>
      <c r="C24" s="571">
        <v>2</v>
      </c>
      <c r="D24" s="440"/>
      <c r="E24" s="285">
        <v>44346</v>
      </c>
      <c r="F24" s="289" t="s">
        <v>511</v>
      </c>
      <c r="G24" s="289"/>
      <c r="H24" s="607"/>
      <c r="I24" s="457"/>
      <c r="J24" s="458"/>
      <c r="K24" s="459" t="s">
        <v>39</v>
      </c>
      <c r="L24" s="604" t="s">
        <v>39</v>
      </c>
      <c r="M24" s="289"/>
      <c r="N24" s="287"/>
      <c r="O24" s="444"/>
      <c r="P24" s="601">
        <v>0</v>
      </c>
      <c r="Q24" s="446" t="s">
        <v>39</v>
      </c>
      <c r="R24" s="447" t="s">
        <v>465</v>
      </c>
      <c r="S24" s="446" t="s">
        <v>39</v>
      </c>
      <c r="T24" s="294" t="s">
        <v>436</v>
      </c>
      <c r="V24" s="448"/>
      <c r="AA24" s="456"/>
      <c r="AB24" s="456"/>
    </row>
    <row r="25" spans="1:28" ht="23.25" customHeight="1">
      <c r="A25" s="276">
        <f>A24</f>
        <v>9</v>
      </c>
      <c r="C25" s="297"/>
      <c r="D25" s="300"/>
      <c r="E25" s="300">
        <v>1000003</v>
      </c>
      <c r="F25" s="303"/>
      <c r="G25" s="303"/>
      <c r="H25" s="608">
        <v>0</v>
      </c>
      <c r="I25" s="449" t="s">
        <v>513</v>
      </c>
      <c r="J25" s="525">
        <v>0</v>
      </c>
      <c r="K25" s="451" t="s">
        <v>39</v>
      </c>
      <c r="L25" s="606">
        <f>H25*J25</f>
        <v>0</v>
      </c>
      <c r="M25" s="303" t="s">
        <v>514</v>
      </c>
      <c r="N25" s="300"/>
      <c r="O25" s="444"/>
      <c r="P25" s="602"/>
      <c r="Q25" s="453" t="s">
        <v>39</v>
      </c>
      <c r="R25" s="447"/>
      <c r="S25" s="454" t="s">
        <v>39</v>
      </c>
      <c r="T25" s="455">
        <v>0.1</v>
      </c>
      <c r="V25" s="448"/>
      <c r="AA25" s="456"/>
      <c r="AB25" s="456"/>
    </row>
    <row r="26" spans="1:28" ht="23.25" customHeight="1">
      <c r="C26" s="571"/>
      <c r="D26" s="440"/>
      <c r="E26" s="285"/>
      <c r="F26" s="289"/>
      <c r="G26" s="289"/>
      <c r="H26" s="607"/>
      <c r="I26" s="457"/>
      <c r="J26" s="458"/>
      <c r="K26" s="459"/>
      <c r="L26" s="604"/>
      <c r="M26" s="289"/>
      <c r="N26" s="287"/>
      <c r="O26" s="444">
        <v>44348</v>
      </c>
      <c r="P26" s="601">
        <v>10</v>
      </c>
      <c r="Q26" s="446"/>
      <c r="R26" s="447" t="s">
        <v>465</v>
      </c>
      <c r="S26" s="446"/>
      <c r="T26" s="294" t="s">
        <v>436</v>
      </c>
      <c r="V26" s="448"/>
      <c r="AA26" s="456"/>
      <c r="AB26" s="456"/>
    </row>
    <row r="27" spans="1:28" ht="23.25" customHeight="1">
      <c r="C27" s="297"/>
      <c r="D27" s="300" t="s">
        <v>509</v>
      </c>
      <c r="E27" s="300"/>
      <c r="F27" s="303" t="s">
        <v>509</v>
      </c>
      <c r="G27" s="303"/>
      <c r="H27" s="608">
        <v>20</v>
      </c>
      <c r="I27" s="449" t="s">
        <v>513</v>
      </c>
      <c r="J27" s="525">
        <v>3</v>
      </c>
      <c r="K27" s="451"/>
      <c r="L27" s="606">
        <f>H27*J27*P26</f>
        <v>600</v>
      </c>
      <c r="M27" s="303"/>
      <c r="N27" s="300"/>
      <c r="O27" s="444">
        <v>44357</v>
      </c>
      <c r="P27" s="602"/>
      <c r="Q27" s="453"/>
      <c r="R27" s="447"/>
      <c r="S27" s="454"/>
      <c r="T27" s="455">
        <v>0.1</v>
      </c>
      <c r="V27" s="448"/>
      <c r="AA27" s="456"/>
      <c r="AB27" s="456"/>
    </row>
    <row r="28" spans="1:28" ht="23.25" customHeight="1">
      <c r="C28" s="571"/>
      <c r="D28" s="440"/>
      <c r="E28" s="285"/>
      <c r="F28" s="289"/>
      <c r="G28" s="289"/>
      <c r="H28" s="607"/>
      <c r="I28" s="457"/>
      <c r="J28" s="458"/>
      <c r="K28" s="459"/>
      <c r="L28" s="604"/>
      <c r="M28" s="289"/>
      <c r="N28" s="287"/>
      <c r="O28" s="444">
        <v>44358</v>
      </c>
      <c r="P28" s="601">
        <v>5</v>
      </c>
      <c r="Q28" s="446"/>
      <c r="R28" s="447" t="s">
        <v>465</v>
      </c>
      <c r="S28" s="446"/>
      <c r="T28" s="294" t="s">
        <v>436</v>
      </c>
      <c r="V28" s="448"/>
      <c r="AA28" s="456"/>
      <c r="AB28" s="456"/>
    </row>
    <row r="29" spans="1:28" ht="23.25" customHeight="1">
      <c r="C29" s="297"/>
      <c r="D29" s="300" t="s">
        <v>510</v>
      </c>
      <c r="E29" s="300"/>
      <c r="F29" s="303" t="s">
        <v>510</v>
      </c>
      <c r="G29" s="303"/>
      <c r="H29" s="608">
        <v>-15</v>
      </c>
      <c r="I29" s="449" t="s">
        <v>513</v>
      </c>
      <c r="J29" s="525">
        <v>3</v>
      </c>
      <c r="K29" s="451"/>
      <c r="L29" s="606">
        <f>H29*J29*P28</f>
        <v>-225</v>
      </c>
      <c r="M29" s="303"/>
      <c r="N29" s="300"/>
      <c r="O29" s="444">
        <v>44362</v>
      </c>
      <c r="P29" s="602"/>
      <c r="Q29" s="453"/>
      <c r="R29" s="447"/>
      <c r="S29" s="454"/>
      <c r="T29" s="455">
        <v>0.1</v>
      </c>
      <c r="V29" s="448"/>
      <c r="AA29" s="456"/>
      <c r="AB29" s="456"/>
    </row>
    <row r="30" spans="1:28" ht="23.25" customHeight="1">
      <c r="A30" s="276">
        <f>ROW()/2-3</f>
        <v>12</v>
      </c>
      <c r="C30" s="571"/>
      <c r="D30" s="440"/>
      <c r="E30" s="285"/>
      <c r="F30" s="289"/>
      <c r="G30" s="289"/>
      <c r="H30" s="607"/>
      <c r="I30" s="457"/>
      <c r="J30" s="458"/>
      <c r="K30" s="459" t="s">
        <v>39</v>
      </c>
      <c r="L30" s="604" t="s">
        <v>39</v>
      </c>
      <c r="M30" s="289"/>
      <c r="N30" s="287"/>
      <c r="O30" s="444"/>
      <c r="P30" s="601"/>
      <c r="Q30" s="446"/>
      <c r="R30" s="447"/>
      <c r="S30" s="446"/>
      <c r="T30" s="294"/>
      <c r="V30" s="448"/>
      <c r="AA30" s="456"/>
      <c r="AB30" s="456"/>
    </row>
    <row r="31" spans="1:28" ht="23.25" customHeight="1">
      <c r="A31" s="276">
        <f>A30</f>
        <v>12</v>
      </c>
      <c r="C31" s="297"/>
      <c r="D31" s="300"/>
      <c r="E31" s="300"/>
      <c r="F31" s="303" t="s">
        <v>466</v>
      </c>
      <c r="G31" s="303"/>
      <c r="H31" s="608">
        <f>H25+H27+H29</f>
        <v>5</v>
      </c>
      <c r="I31" s="449" t="s">
        <v>513</v>
      </c>
      <c r="J31" s="450"/>
      <c r="K31" s="451" t="s">
        <v>39</v>
      </c>
      <c r="L31" s="606">
        <f>L25+L27+L29</f>
        <v>375</v>
      </c>
      <c r="M31" s="303"/>
      <c r="N31" s="300"/>
      <c r="O31" s="444"/>
      <c r="P31" s="602"/>
      <c r="Q31" s="453"/>
      <c r="R31" s="447"/>
      <c r="S31" s="454"/>
      <c r="T31" s="455"/>
      <c r="V31" s="448"/>
      <c r="AA31" s="456"/>
      <c r="AB31" s="456"/>
    </row>
    <row r="32" spans="1:28" ht="23.25" customHeight="1">
      <c r="A32" s="276">
        <f>ROW()/2-3</f>
        <v>13</v>
      </c>
      <c r="C32" s="575" t="s">
        <v>467</v>
      </c>
      <c r="D32" s="575" t="s">
        <v>467</v>
      </c>
      <c r="E32" s="575" t="s">
        <v>467</v>
      </c>
      <c r="F32" s="575" t="s">
        <v>467</v>
      </c>
      <c r="G32" s="575" t="s">
        <v>467</v>
      </c>
      <c r="H32" s="609" t="s">
        <v>467</v>
      </c>
      <c r="I32" s="575" t="s">
        <v>467</v>
      </c>
      <c r="J32" s="527" t="s">
        <v>467</v>
      </c>
      <c r="K32" s="529"/>
      <c r="L32" s="603" t="s">
        <v>467</v>
      </c>
      <c r="M32" s="575" t="s">
        <v>467</v>
      </c>
      <c r="N32" s="575" t="s">
        <v>467</v>
      </c>
      <c r="O32" s="575" t="s">
        <v>467</v>
      </c>
      <c r="P32" s="527" t="s">
        <v>467</v>
      </c>
      <c r="Q32" s="529"/>
      <c r="R32" s="527" t="s">
        <v>467</v>
      </c>
      <c r="S32" s="529"/>
      <c r="T32" s="575" t="s">
        <v>467</v>
      </c>
      <c r="V32" s="448"/>
      <c r="AA32" s="456"/>
      <c r="AB32" s="456"/>
    </row>
    <row r="33" spans="1:28" ht="23.25" customHeight="1">
      <c r="A33" s="276">
        <f>A32</f>
        <v>13</v>
      </c>
      <c r="C33" s="526"/>
      <c r="D33" s="526"/>
      <c r="E33" s="526"/>
      <c r="F33" s="526"/>
      <c r="G33" s="526"/>
      <c r="H33" s="526"/>
      <c r="I33" s="526"/>
      <c r="J33" s="528"/>
      <c r="K33" s="530"/>
      <c r="L33" s="599"/>
      <c r="M33" s="526"/>
      <c r="N33" s="526"/>
      <c r="O33" s="526"/>
      <c r="P33" s="528"/>
      <c r="Q33" s="530"/>
      <c r="R33" s="528"/>
      <c r="S33" s="530"/>
      <c r="T33" s="526"/>
      <c r="V33" s="448"/>
      <c r="AA33" s="456"/>
      <c r="AB33" s="456"/>
    </row>
    <row r="34" spans="1:28" ht="23.25" customHeight="1">
      <c r="A34" s="276">
        <f>ROW()/2-3</f>
        <v>14</v>
      </c>
      <c r="C34" s="575" t="s">
        <v>467</v>
      </c>
      <c r="D34" s="575" t="s">
        <v>467</v>
      </c>
      <c r="E34" s="575" t="s">
        <v>467</v>
      </c>
      <c r="F34" s="575" t="s">
        <v>467</v>
      </c>
      <c r="G34" s="575" t="s">
        <v>467</v>
      </c>
      <c r="H34" s="575" t="s">
        <v>467</v>
      </c>
      <c r="I34" s="575" t="s">
        <v>467</v>
      </c>
      <c r="J34" s="527" t="s">
        <v>467</v>
      </c>
      <c r="K34" s="529"/>
      <c r="L34" s="598" t="s">
        <v>467</v>
      </c>
      <c r="M34" s="575" t="s">
        <v>467</v>
      </c>
      <c r="N34" s="575" t="s">
        <v>467</v>
      </c>
      <c r="O34" s="575" t="s">
        <v>467</v>
      </c>
      <c r="P34" s="527" t="s">
        <v>467</v>
      </c>
      <c r="Q34" s="529"/>
      <c r="R34" s="527" t="s">
        <v>467</v>
      </c>
      <c r="S34" s="529"/>
      <c r="T34" s="575" t="s">
        <v>467</v>
      </c>
      <c r="V34" s="448"/>
      <c r="AA34" s="456"/>
      <c r="AB34" s="456"/>
    </row>
    <row r="35" spans="1:28" ht="23.25" customHeight="1">
      <c r="A35" s="276">
        <f>A34</f>
        <v>14</v>
      </c>
      <c r="C35" s="526"/>
      <c r="D35" s="526"/>
      <c r="E35" s="526"/>
      <c r="F35" s="526"/>
      <c r="G35" s="526"/>
      <c r="H35" s="526"/>
      <c r="I35" s="526"/>
      <c r="J35" s="528"/>
      <c r="K35" s="530"/>
      <c r="L35" s="599"/>
      <c r="M35" s="526"/>
      <c r="N35" s="526"/>
      <c r="O35" s="526"/>
      <c r="P35" s="528"/>
      <c r="Q35" s="530"/>
      <c r="R35" s="528"/>
      <c r="S35" s="530"/>
      <c r="T35" s="526"/>
      <c r="V35" s="448"/>
      <c r="AA35" s="456"/>
      <c r="AB35" s="456"/>
    </row>
    <row r="36" spans="1:28" ht="23.25" customHeight="1">
      <c r="T36" s="471" t="s">
        <v>460</v>
      </c>
    </row>
  </sheetData>
  <mergeCells count="13">
    <mergeCell ref="R8:S9"/>
    <mergeCell ref="P9:Q9"/>
    <mergeCell ref="C4:F4"/>
    <mergeCell ref="C8:C9"/>
    <mergeCell ref="F8:F9"/>
    <mergeCell ref="G8:G9"/>
    <mergeCell ref="H8:H9"/>
    <mergeCell ref="I8:I9"/>
    <mergeCell ref="J8:K9"/>
    <mergeCell ref="L8:L9"/>
    <mergeCell ref="M8:M9"/>
    <mergeCell ref="N8:N9"/>
    <mergeCell ref="P8:Q8"/>
  </mergeCells>
  <phoneticPr fontId="1"/>
  <pageMargins left="0.70866141732283472" right="0.70866141732283472" top="1.1417322834645669" bottom="0.74803149606299213" header="0.9055118110236221" footer="0.31496062992125984"/>
  <pageSetup paperSize="9" scale="49" firstPageNumber="43" orientation="landscape" r:id="rId1"/>
  <headerFooter>
    <oddHeader xml:space="preserve">&amp;R2021年度　情報化評議会(CI-NET)　標準委員会第2回､LiteS規約WG第2回　資料4
2021年12月21日
</oddHeader>
  </headerFooter>
  <rowBreaks count="1" manualBreakCount="1">
    <brk id="36" min="2" max="19"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3">
    <tabColor theme="1"/>
  </sheetPr>
  <dimension ref="A1:J41"/>
  <sheetViews>
    <sheetView workbookViewId="0"/>
  </sheetViews>
  <sheetFormatPr defaultColWidth="9" defaultRowHeight="18.75"/>
  <cols>
    <col min="1" max="1" width="2.375" style="1" customWidth="1"/>
    <col min="2" max="2" width="9.875" style="1" customWidth="1"/>
    <col min="3" max="3" width="52.875" style="1" customWidth="1"/>
    <col min="4" max="4" width="21.375" style="1" bestFit="1" customWidth="1"/>
    <col min="5" max="5" width="9" style="1"/>
    <col min="6" max="9" width="21.375" style="1" customWidth="1"/>
    <col min="10" max="16384" width="9" style="1"/>
  </cols>
  <sheetData>
    <row r="1" spans="1:10" ht="19.5" thickBot="1"/>
    <row r="2" spans="1:10" ht="26.25" thickBot="1">
      <c r="A2" s="40"/>
      <c r="B2" s="85" t="s">
        <v>474</v>
      </c>
      <c r="C2" s="86"/>
      <c r="D2" s="86"/>
      <c r="E2" s="87"/>
      <c r="F2" s="84"/>
      <c r="G2" s="84"/>
      <c r="H2" s="84"/>
      <c r="I2" s="84"/>
      <c r="J2" s="84"/>
    </row>
    <row r="4" spans="1:10">
      <c r="B4" s="4" t="s">
        <v>223</v>
      </c>
      <c r="C4" s="5"/>
      <c r="D4" s="4" t="s">
        <v>96</v>
      </c>
      <c r="E4" s="5"/>
      <c r="F4" s="14" t="s">
        <v>225</v>
      </c>
      <c r="G4" s="6" t="s">
        <v>27</v>
      </c>
      <c r="H4" s="14" t="s">
        <v>23</v>
      </c>
      <c r="I4" s="6"/>
    </row>
    <row r="5" spans="1:10">
      <c r="B5" s="4" t="s">
        <v>226</v>
      </c>
      <c r="C5" s="5"/>
      <c r="D5" s="4" t="s">
        <v>112</v>
      </c>
      <c r="E5" s="5"/>
      <c r="F5" s="14" t="s">
        <v>227</v>
      </c>
      <c r="G5" s="6">
        <v>2016000011</v>
      </c>
      <c r="H5" s="14" t="s">
        <v>228</v>
      </c>
      <c r="I5" s="6" t="s">
        <v>475</v>
      </c>
    </row>
    <row r="7" spans="1:10" ht="33">
      <c r="B7" s="7" t="s">
        <v>230</v>
      </c>
      <c r="D7" s="2"/>
      <c r="E7" s="2" t="s">
        <v>476</v>
      </c>
      <c r="G7" s="35" t="s">
        <v>232</v>
      </c>
      <c r="H7" s="34">
        <v>42581</v>
      </c>
      <c r="I7" s="3" t="s">
        <v>477</v>
      </c>
    </row>
    <row r="9" spans="1:10" ht="37.5">
      <c r="B9" s="15" t="s">
        <v>478</v>
      </c>
      <c r="C9" s="15" t="s">
        <v>479</v>
      </c>
      <c r="D9" s="16" t="s">
        <v>235</v>
      </c>
      <c r="E9" s="17"/>
      <c r="F9" s="17"/>
      <c r="G9" s="18" t="s">
        <v>236</v>
      </c>
      <c r="H9" s="19"/>
      <c r="I9" s="19" t="s">
        <v>480</v>
      </c>
    </row>
    <row r="10" spans="1:10">
      <c r="B10" s="15" t="s">
        <v>238</v>
      </c>
      <c r="C10" s="15" t="s">
        <v>239</v>
      </c>
      <c r="D10" s="15"/>
      <c r="E10" s="15"/>
      <c r="F10" s="20" t="s">
        <v>240</v>
      </c>
      <c r="G10" s="20" t="s">
        <v>241</v>
      </c>
      <c r="H10" s="20" t="s">
        <v>242</v>
      </c>
      <c r="I10" s="15" t="s">
        <v>481</v>
      </c>
    </row>
    <row r="11" spans="1:10">
      <c r="B11" s="21">
        <v>1</v>
      </c>
      <c r="C11" s="22"/>
      <c r="D11" s="23" t="s">
        <v>244</v>
      </c>
      <c r="E11" s="14" t="s">
        <v>245</v>
      </c>
      <c r="F11" s="27">
        <v>525</v>
      </c>
      <c r="G11" s="27">
        <v>80</v>
      </c>
      <c r="H11" s="27">
        <v>100</v>
      </c>
      <c r="I11" s="28"/>
    </row>
    <row r="12" spans="1:10">
      <c r="B12" s="24" t="s">
        <v>246</v>
      </c>
      <c r="C12" s="74" t="s">
        <v>482</v>
      </c>
      <c r="D12" s="25" t="s">
        <v>247</v>
      </c>
      <c r="E12" s="14" t="s">
        <v>248</v>
      </c>
      <c r="F12" s="27"/>
      <c r="G12" s="36">
        <v>1</v>
      </c>
      <c r="H12" s="27" t="s">
        <v>249</v>
      </c>
      <c r="I12" s="29"/>
    </row>
    <row r="13" spans="1:10">
      <c r="B13" s="26">
        <v>1</v>
      </c>
      <c r="C13" s="32" t="s">
        <v>250</v>
      </c>
      <c r="D13" s="33"/>
      <c r="E13" s="14" t="s">
        <v>251</v>
      </c>
      <c r="F13" s="27" t="s">
        <v>252</v>
      </c>
      <c r="G13" s="27" t="s">
        <v>483</v>
      </c>
      <c r="H13" s="27" t="s">
        <v>254</v>
      </c>
      <c r="I13" s="30"/>
    </row>
    <row r="14" spans="1:10">
      <c r="B14" s="21">
        <v>2</v>
      </c>
      <c r="C14" s="22"/>
      <c r="D14" s="23" t="s">
        <v>484</v>
      </c>
      <c r="E14" s="14" t="s">
        <v>245</v>
      </c>
      <c r="F14" s="27">
        <v>197</v>
      </c>
      <c r="G14" s="27">
        <v>150</v>
      </c>
      <c r="H14" s="27">
        <v>197</v>
      </c>
      <c r="I14" s="28"/>
    </row>
    <row r="15" spans="1:10">
      <c r="B15" s="24" t="s">
        <v>246</v>
      </c>
      <c r="C15" s="74" t="s">
        <v>485</v>
      </c>
      <c r="D15" s="25" t="s">
        <v>247</v>
      </c>
      <c r="E15" s="14" t="s">
        <v>248</v>
      </c>
      <c r="F15" s="27"/>
      <c r="G15" s="36">
        <v>0.2</v>
      </c>
      <c r="H15" s="27" t="s">
        <v>256</v>
      </c>
      <c r="I15" s="29"/>
    </row>
    <row r="16" spans="1:10">
      <c r="B16" s="26">
        <v>1</v>
      </c>
      <c r="C16" s="32" t="s">
        <v>486</v>
      </c>
      <c r="D16" s="33"/>
      <c r="E16" s="14" t="s">
        <v>251</v>
      </c>
      <c r="F16" s="27" t="s">
        <v>257</v>
      </c>
      <c r="G16" s="27" t="s">
        <v>487</v>
      </c>
      <c r="H16" s="27" t="s">
        <v>259</v>
      </c>
      <c r="I16" s="30"/>
    </row>
    <row r="17" spans="2:9">
      <c r="B17" s="21">
        <v>3</v>
      </c>
      <c r="C17" s="22"/>
      <c r="D17" s="23" t="s">
        <v>488</v>
      </c>
      <c r="E17" s="14" t="s">
        <v>245</v>
      </c>
      <c r="F17" s="27">
        <v>286</v>
      </c>
      <c r="G17" s="27">
        <v>50</v>
      </c>
      <c r="H17" s="27">
        <v>100</v>
      </c>
      <c r="I17" s="28"/>
    </row>
    <row r="18" spans="2:9">
      <c r="B18" s="24" t="s">
        <v>246</v>
      </c>
      <c r="C18" s="74" t="s">
        <v>261</v>
      </c>
      <c r="D18" s="25" t="s">
        <v>247</v>
      </c>
      <c r="E18" s="14" t="s">
        <v>248</v>
      </c>
      <c r="F18" s="27"/>
      <c r="G18" s="36">
        <v>1</v>
      </c>
      <c r="H18" s="27" t="s">
        <v>249</v>
      </c>
      <c r="I18" s="29"/>
    </row>
    <row r="19" spans="2:9">
      <c r="B19" s="26">
        <v>1</v>
      </c>
      <c r="C19" s="32" t="s">
        <v>486</v>
      </c>
      <c r="D19" s="33"/>
      <c r="E19" s="14" t="s">
        <v>251</v>
      </c>
      <c r="F19" s="27" t="s">
        <v>262</v>
      </c>
      <c r="G19" s="27" t="s">
        <v>489</v>
      </c>
      <c r="H19" s="27" t="s">
        <v>264</v>
      </c>
      <c r="I19" s="30"/>
    </row>
    <row r="20" spans="2:9">
      <c r="B20" s="21">
        <v>4</v>
      </c>
      <c r="C20" s="22"/>
      <c r="D20" s="23" t="s">
        <v>490</v>
      </c>
      <c r="E20" s="14" t="s">
        <v>245</v>
      </c>
      <c r="F20" s="27">
        <v>161</v>
      </c>
      <c r="G20" s="27">
        <v>120</v>
      </c>
      <c r="H20" s="27">
        <v>161</v>
      </c>
      <c r="I20" s="28"/>
    </row>
    <row r="21" spans="2:9">
      <c r="B21" s="24" t="s">
        <v>246</v>
      </c>
      <c r="C21" s="74" t="s">
        <v>485</v>
      </c>
      <c r="D21" s="25" t="s">
        <v>247</v>
      </c>
      <c r="E21" s="14" t="s">
        <v>248</v>
      </c>
      <c r="F21" s="27"/>
      <c r="G21" s="36">
        <v>1</v>
      </c>
      <c r="H21" s="27" t="s">
        <v>249</v>
      </c>
      <c r="I21" s="29"/>
    </row>
    <row r="22" spans="2:9">
      <c r="B22" s="26">
        <v>1</v>
      </c>
      <c r="C22" s="32" t="s">
        <v>491</v>
      </c>
      <c r="D22" s="33"/>
      <c r="E22" s="14" t="s">
        <v>251</v>
      </c>
      <c r="F22" s="27" t="s">
        <v>266</v>
      </c>
      <c r="G22" s="27" t="s">
        <v>492</v>
      </c>
      <c r="H22" s="27" t="s">
        <v>266</v>
      </c>
      <c r="I22" s="30"/>
    </row>
    <row r="23" spans="2:9">
      <c r="B23" s="21">
        <v>5</v>
      </c>
      <c r="C23" s="22"/>
      <c r="D23" s="23" t="s">
        <v>493</v>
      </c>
      <c r="E23" s="14" t="s">
        <v>245</v>
      </c>
      <c r="F23" s="27">
        <v>185</v>
      </c>
      <c r="G23" s="27">
        <v>150</v>
      </c>
      <c r="H23" s="27">
        <v>185</v>
      </c>
      <c r="I23" s="28"/>
    </row>
    <row r="24" spans="2:9">
      <c r="B24" s="24" t="s">
        <v>246</v>
      </c>
      <c r="C24" s="74" t="s">
        <v>261</v>
      </c>
      <c r="D24" s="25" t="s">
        <v>247</v>
      </c>
      <c r="E24" s="14" t="s">
        <v>248</v>
      </c>
      <c r="F24" s="27"/>
      <c r="G24" s="36">
        <v>1</v>
      </c>
      <c r="H24" s="27" t="s">
        <v>249</v>
      </c>
      <c r="I24" s="29"/>
    </row>
    <row r="25" spans="2:9">
      <c r="B25" s="26">
        <v>1</v>
      </c>
      <c r="C25" s="32" t="s">
        <v>491</v>
      </c>
      <c r="D25" s="33"/>
      <c r="E25" s="14" t="s">
        <v>251</v>
      </c>
      <c r="F25" s="27" t="s">
        <v>269</v>
      </c>
      <c r="G25" s="27" t="s">
        <v>494</v>
      </c>
      <c r="H25" s="27" t="s">
        <v>269</v>
      </c>
      <c r="I25" s="30"/>
    </row>
    <row r="26" spans="2:9" ht="62.25" customHeight="1">
      <c r="B26" s="32"/>
      <c r="C26" s="37"/>
      <c r="D26" s="37"/>
      <c r="E26" s="39" t="s">
        <v>271</v>
      </c>
      <c r="F26" s="37"/>
      <c r="G26" s="37"/>
      <c r="H26" s="37"/>
      <c r="I26" s="38"/>
    </row>
    <row r="27" spans="2:9">
      <c r="B27" s="21">
        <v>10</v>
      </c>
      <c r="C27" s="22"/>
      <c r="D27" s="21"/>
      <c r="E27" s="14" t="s">
        <v>245</v>
      </c>
      <c r="F27" s="27"/>
      <c r="G27" s="27"/>
      <c r="H27" s="27"/>
      <c r="I27" s="28"/>
    </row>
    <row r="28" spans="2:9">
      <c r="B28" s="24" t="s">
        <v>495</v>
      </c>
      <c r="C28" s="74" t="s">
        <v>496</v>
      </c>
      <c r="D28" s="24"/>
      <c r="E28" s="14" t="s">
        <v>248</v>
      </c>
      <c r="F28" s="27"/>
      <c r="G28" s="27"/>
      <c r="H28" s="27"/>
      <c r="I28" s="29"/>
    </row>
    <row r="29" spans="2:9">
      <c r="B29" s="26">
        <v>1</v>
      </c>
      <c r="C29" s="32"/>
      <c r="D29" s="31"/>
      <c r="E29" s="14" t="s">
        <v>251</v>
      </c>
      <c r="F29" s="27" t="s">
        <v>497</v>
      </c>
      <c r="G29" s="27" t="s">
        <v>498</v>
      </c>
      <c r="H29" s="27" t="s">
        <v>499</v>
      </c>
      <c r="I29" s="30"/>
    </row>
    <row r="30" spans="2:9">
      <c r="B30" s="10"/>
      <c r="C30" s="11"/>
      <c r="D30" s="10"/>
      <c r="E30" s="14" t="s">
        <v>245</v>
      </c>
      <c r="F30" s="6"/>
      <c r="G30" s="6"/>
      <c r="H30" s="6"/>
      <c r="I30" s="8"/>
    </row>
    <row r="31" spans="2:9">
      <c r="B31" s="12"/>
      <c r="C31" s="75"/>
      <c r="D31" s="12"/>
      <c r="E31" s="14" t="s">
        <v>248</v>
      </c>
      <c r="F31" s="6"/>
      <c r="G31" s="6"/>
      <c r="H31" s="6"/>
      <c r="I31" s="9"/>
    </row>
    <row r="32" spans="2:9">
      <c r="B32" s="13"/>
      <c r="C32" s="4"/>
      <c r="D32" s="31"/>
      <c r="E32" s="14" t="s">
        <v>251</v>
      </c>
      <c r="F32" s="6"/>
      <c r="G32" s="6"/>
      <c r="H32" s="6"/>
      <c r="I32" s="6"/>
    </row>
    <row r="33" spans="2:9" hidden="1">
      <c r="B33" s="10"/>
      <c r="C33" s="11"/>
      <c r="D33" s="10"/>
      <c r="E33" s="14" t="s">
        <v>245</v>
      </c>
      <c r="F33" s="6"/>
      <c r="G33" s="6"/>
      <c r="H33" s="6"/>
      <c r="I33" s="8"/>
    </row>
    <row r="34" spans="2:9" hidden="1">
      <c r="B34" s="12"/>
      <c r="C34" s="75"/>
      <c r="D34" s="12"/>
      <c r="E34" s="14" t="s">
        <v>248</v>
      </c>
      <c r="F34" s="6"/>
      <c r="G34" s="6"/>
      <c r="H34" s="6"/>
      <c r="I34" s="9"/>
    </row>
    <row r="35" spans="2:9" hidden="1">
      <c r="B35" s="13"/>
      <c r="C35" s="4"/>
      <c r="D35" s="31"/>
      <c r="E35" s="14" t="s">
        <v>251</v>
      </c>
      <c r="F35" s="6"/>
      <c r="G35" s="6"/>
      <c r="H35" s="6"/>
      <c r="I35" s="6"/>
    </row>
    <row r="36" spans="2:9" hidden="1">
      <c r="B36" s="10"/>
      <c r="C36" s="11"/>
      <c r="D36" s="10"/>
      <c r="E36" s="14" t="s">
        <v>245</v>
      </c>
      <c r="F36" s="6"/>
      <c r="G36" s="6"/>
      <c r="H36" s="6"/>
      <c r="I36" s="8"/>
    </row>
    <row r="37" spans="2:9" hidden="1">
      <c r="B37" s="12"/>
      <c r="C37" s="75"/>
      <c r="D37" s="12"/>
      <c r="E37" s="14" t="s">
        <v>248</v>
      </c>
      <c r="F37" s="6"/>
      <c r="G37" s="6"/>
      <c r="H37" s="6"/>
      <c r="I37" s="9"/>
    </row>
    <row r="38" spans="2:9" hidden="1">
      <c r="B38" s="13"/>
      <c r="C38" s="4"/>
      <c r="D38" s="31"/>
      <c r="E38" s="14" t="s">
        <v>251</v>
      </c>
      <c r="F38" s="6"/>
      <c r="G38" s="6"/>
      <c r="H38" s="6"/>
      <c r="I38" s="6"/>
    </row>
    <row r="39" spans="2:9" hidden="1">
      <c r="B39" s="10"/>
      <c r="C39" s="11"/>
      <c r="D39" s="10"/>
      <c r="E39" s="14" t="s">
        <v>245</v>
      </c>
      <c r="F39" s="6"/>
      <c r="G39" s="6"/>
      <c r="H39" s="6"/>
      <c r="I39" s="8"/>
    </row>
    <row r="40" spans="2:9" hidden="1">
      <c r="B40" s="12"/>
      <c r="C40" s="75"/>
      <c r="D40" s="12"/>
      <c r="E40" s="14" t="s">
        <v>248</v>
      </c>
      <c r="F40" s="6"/>
      <c r="G40" s="6"/>
      <c r="H40" s="6"/>
      <c r="I40" s="9"/>
    </row>
    <row r="41" spans="2:9" hidden="1">
      <c r="B41" s="13"/>
      <c r="C41" s="4"/>
      <c r="D41" s="31"/>
      <c r="E41" s="14" t="s">
        <v>251</v>
      </c>
      <c r="F41" s="6"/>
      <c r="G41" s="6"/>
      <c r="H41" s="6"/>
      <c r="I41" s="6"/>
    </row>
  </sheetData>
  <phoneticPr fontId="1"/>
  <pageMargins left="0.70866141732283472" right="0.70866141732283472" top="1.1417322834645669" bottom="0.55118110236220474" header="0.70866141732283472" footer="0.31496062992125984"/>
  <pageSetup paperSize="9" scale="47" orientation="landscape"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tint="-0.499984740745262"/>
    <pageSetUpPr fitToPage="1"/>
  </sheetPr>
  <dimension ref="A1:U30"/>
  <sheetViews>
    <sheetView view="pageBreakPreview" topLeftCell="B3" zoomScale="70" zoomScaleNormal="70" zoomScaleSheetLayoutView="70" workbookViewId="0">
      <selection activeCell="E19" sqref="E19"/>
    </sheetView>
  </sheetViews>
  <sheetFormatPr defaultColWidth="9" defaultRowHeight="23.25" customHeight="1"/>
  <cols>
    <col min="1" max="1" width="2.25" style="251" hidden="1" customWidth="1"/>
    <col min="2" max="2" width="10.625" style="251" customWidth="1"/>
    <col min="3" max="3" width="4.625" style="251" customWidth="1"/>
    <col min="4" max="4" width="15.625" style="251" customWidth="1"/>
    <col min="5" max="5" width="20.625" style="251" customWidth="1"/>
    <col min="6" max="6" width="15.625" style="252" customWidth="1"/>
    <col min="7" max="7" width="20.625" style="253" customWidth="1"/>
    <col min="8" max="8" width="17.25" style="619" customWidth="1"/>
    <col min="9" max="9" width="18.5" style="251" customWidth="1"/>
    <col min="10" max="10" width="20.75" style="251" customWidth="1"/>
    <col min="11" max="11" width="28.875" style="623" customWidth="1"/>
    <col min="12" max="12" width="21.125" style="254" customWidth="1"/>
    <col min="13" max="13" width="29.75" style="251" customWidth="1"/>
    <col min="14" max="14" width="14.375" style="252" customWidth="1"/>
    <col min="15" max="15" width="6.25" style="251" customWidth="1"/>
    <col min="16" max="18" width="9" style="251"/>
    <col min="19" max="19" width="26.375" style="251" customWidth="1"/>
    <col min="20" max="21" width="15.375" style="251" customWidth="1"/>
    <col min="22" max="24" width="9" style="251"/>
    <col min="25" max="25" width="7.375" style="251" customWidth="1"/>
    <col min="26" max="16384" width="9" style="251"/>
  </cols>
  <sheetData>
    <row r="1" spans="1:20" ht="18.75" hidden="1">
      <c r="A1" s="251" t="s">
        <v>212</v>
      </c>
      <c r="F1" s="252" t="s">
        <v>213</v>
      </c>
      <c r="G1" s="253" t="s">
        <v>214</v>
      </c>
      <c r="H1" s="619" t="s">
        <v>215</v>
      </c>
      <c r="K1" s="623" t="s">
        <v>216</v>
      </c>
      <c r="N1" s="252" t="s">
        <v>217</v>
      </c>
    </row>
    <row r="2" spans="1:20" ht="18.75" hidden="1">
      <c r="A2" s="251">
        <v>0</v>
      </c>
      <c r="F2" s="252" t="s">
        <v>218</v>
      </c>
      <c r="G2" s="253" t="s">
        <v>219</v>
      </c>
      <c r="H2" s="619" t="s">
        <v>220</v>
      </c>
      <c r="K2" s="623" t="s">
        <v>221</v>
      </c>
      <c r="N2" s="252" t="s">
        <v>222</v>
      </c>
    </row>
    <row r="3" spans="1:20" s="255" customFormat="1" ht="18.75" customHeight="1" thickBot="1">
      <c r="F3" s="256"/>
      <c r="G3" s="257"/>
      <c r="H3" s="620"/>
      <c r="K3" s="624"/>
      <c r="L3" s="258"/>
      <c r="N3" s="256"/>
    </row>
    <row r="4" spans="1:20" ht="23.25" customHeight="1" thickBot="1">
      <c r="C4" s="1418" t="s">
        <v>929</v>
      </c>
      <c r="D4" s="1425"/>
      <c r="E4" s="1425"/>
      <c r="F4" s="1425"/>
      <c r="G4" s="1425"/>
      <c r="H4" s="1426"/>
    </row>
    <row r="5" spans="1:20" ht="18.75">
      <c r="C5" s="259"/>
      <c r="E5" s="260"/>
      <c r="F5" s="260"/>
      <c r="G5" s="261"/>
      <c r="H5" s="259"/>
      <c r="I5" s="259"/>
      <c r="J5" s="259"/>
      <c r="K5" s="254"/>
      <c r="L5" s="262"/>
      <c r="M5" s="252"/>
      <c r="N5" s="251"/>
    </row>
    <row r="6" spans="1:20" ht="18.75">
      <c r="C6" s="263" t="s">
        <v>527</v>
      </c>
      <c r="D6" s="939"/>
      <c r="E6" s="264"/>
      <c r="F6" s="264"/>
      <c r="G6" s="265" t="s">
        <v>224</v>
      </c>
      <c r="H6" s="266"/>
      <c r="I6" s="267" t="s">
        <v>225</v>
      </c>
      <c r="J6" s="641" t="s">
        <v>27</v>
      </c>
      <c r="K6" s="886"/>
      <c r="L6" s="269" t="s">
        <v>23</v>
      </c>
      <c r="M6" s="983"/>
      <c r="N6" s="982"/>
    </row>
    <row r="7" spans="1:20" ht="18.75">
      <c r="C7" s="825" t="s">
        <v>756</v>
      </c>
      <c r="D7" s="939"/>
      <c r="E7" s="264"/>
      <c r="F7" s="264"/>
      <c r="G7" s="265" t="s">
        <v>840</v>
      </c>
      <c r="H7" s="266"/>
      <c r="I7" s="267" t="s">
        <v>227</v>
      </c>
      <c r="J7" s="641">
        <v>2016000011</v>
      </c>
      <c r="K7" s="886"/>
      <c r="L7" s="269" t="s">
        <v>228</v>
      </c>
      <c r="M7" s="983"/>
      <c r="N7" s="985" t="s">
        <v>229</v>
      </c>
    </row>
    <row r="8" spans="1:20" ht="18.75">
      <c r="E8" s="260"/>
      <c r="F8" s="260"/>
      <c r="G8" s="271"/>
      <c r="H8" s="251"/>
      <c r="K8" s="254"/>
      <c r="L8" s="262"/>
      <c r="M8" s="252"/>
      <c r="N8" s="251"/>
    </row>
    <row r="9" spans="1:20" ht="36.75" customHeight="1">
      <c r="D9" s="426"/>
      <c r="E9" s="426"/>
      <c r="F9" s="260"/>
      <c r="G9" s="1422" t="s">
        <v>828</v>
      </c>
      <c r="H9" s="1422"/>
      <c r="I9" s="1422"/>
      <c r="J9" s="986"/>
      <c r="K9" s="885"/>
      <c r="L9" s="273" t="s">
        <v>232</v>
      </c>
      <c r="M9" s="274">
        <v>42581</v>
      </c>
      <c r="N9" s="984" t="s">
        <v>520</v>
      </c>
    </row>
    <row r="10" spans="1:20" ht="18.75" customHeight="1">
      <c r="D10" s="276"/>
      <c r="E10" s="276"/>
      <c r="F10" s="260"/>
      <c r="G10" s="597"/>
      <c r="H10" s="621"/>
      <c r="I10" s="597"/>
      <c r="J10" s="278"/>
      <c r="K10" s="626"/>
      <c r="L10" s="276"/>
      <c r="M10" s="279"/>
    </row>
    <row r="11" spans="1:20" s="252" customFormat="1" ht="18.75">
      <c r="C11" s="573" t="s">
        <v>884</v>
      </c>
      <c r="D11" s="1427" t="s">
        <v>500</v>
      </c>
      <c r="E11" s="1427"/>
      <c r="F11" s="1428" t="s">
        <v>501</v>
      </c>
      <c r="G11" s="1428"/>
      <c r="H11" s="1009"/>
      <c r="I11" s="1427" t="s">
        <v>504</v>
      </c>
      <c r="J11" s="1427" t="s">
        <v>505</v>
      </c>
      <c r="K11" s="1010" t="s">
        <v>936</v>
      </c>
      <c r="L11" s="1011"/>
      <c r="M11" s="1000"/>
      <c r="N11" s="1012"/>
    </row>
    <row r="12" spans="1:20" s="252" customFormat="1" ht="18.75">
      <c r="C12" s="600"/>
      <c r="D12" s="1427"/>
      <c r="E12" s="1427"/>
      <c r="F12" s="1428"/>
      <c r="G12" s="1428"/>
      <c r="H12" s="1009" t="s">
        <v>933</v>
      </c>
      <c r="I12" s="1427"/>
      <c r="J12" s="1427"/>
      <c r="K12" s="1013" t="s">
        <v>982</v>
      </c>
      <c r="L12" s="1423" t="s">
        <v>934</v>
      </c>
      <c r="M12" s="272" t="s">
        <v>935</v>
      </c>
      <c r="N12" s="1014" t="s">
        <v>480</v>
      </c>
    </row>
    <row r="13" spans="1:20" ht="18.75">
      <c r="C13" s="574"/>
      <c r="D13" s="1427"/>
      <c r="E13" s="1427"/>
      <c r="F13" s="1428"/>
      <c r="G13" s="1428"/>
      <c r="H13" s="1009" t="s">
        <v>503</v>
      </c>
      <c r="I13" s="1427"/>
      <c r="J13" s="1427"/>
      <c r="K13" s="1013" t="s">
        <v>865</v>
      </c>
      <c r="L13" s="1424"/>
      <c r="M13" s="272" t="s">
        <v>866</v>
      </c>
      <c r="N13" s="1015"/>
    </row>
    <row r="14" spans="1:20" ht="18.75">
      <c r="A14" s="251">
        <f>ROW()/2-3</f>
        <v>4</v>
      </c>
      <c r="C14" s="571">
        <v>1</v>
      </c>
      <c r="D14" s="612" t="s">
        <v>923</v>
      </c>
      <c r="E14" s="1016" t="s">
        <v>873</v>
      </c>
      <c r="F14" s="612"/>
      <c r="G14" s="1017" t="s">
        <v>872</v>
      </c>
      <c r="H14" s="618" t="s">
        <v>925</v>
      </c>
      <c r="I14" s="1018"/>
      <c r="J14" s="1018"/>
      <c r="K14" s="288">
        <v>80</v>
      </c>
      <c r="L14" s="295" t="s">
        <v>249</v>
      </c>
      <c r="M14" s="1006">
        <v>1000000</v>
      </c>
      <c r="N14" s="1019"/>
      <c r="S14" s="290"/>
      <c r="T14" s="290"/>
    </row>
    <row r="15" spans="1:20" ht="18.75">
      <c r="C15" s="291"/>
      <c r="D15" s="614" t="s">
        <v>924</v>
      </c>
      <c r="E15" s="1020" t="s">
        <v>987</v>
      </c>
      <c r="F15" s="614"/>
      <c r="G15" s="1021" t="s">
        <v>875</v>
      </c>
      <c r="H15" s="286">
        <v>600</v>
      </c>
      <c r="I15" s="987">
        <v>1900</v>
      </c>
      <c r="J15" s="987">
        <f>H15*I15</f>
        <v>1140000</v>
      </c>
      <c r="K15" s="288">
        <v>100</v>
      </c>
      <c r="L15" s="295" t="s">
        <v>249</v>
      </c>
      <c r="M15" s="1006">
        <v>1001000</v>
      </c>
      <c r="N15" s="1022"/>
      <c r="S15" s="290"/>
      <c r="T15" s="290"/>
    </row>
    <row r="16" spans="1:20" ht="18.75">
      <c r="C16" s="571">
        <v>2</v>
      </c>
      <c r="D16" s="612" t="s">
        <v>250</v>
      </c>
      <c r="E16" s="613"/>
      <c r="F16" s="612"/>
      <c r="G16" s="613"/>
      <c r="H16" s="618" t="s">
        <v>925</v>
      </c>
      <c r="I16" s="1018"/>
      <c r="J16" s="1018"/>
      <c r="K16" s="288">
        <v>150</v>
      </c>
      <c r="L16" s="295" t="s">
        <v>249</v>
      </c>
      <c r="M16" s="1006">
        <v>102000</v>
      </c>
      <c r="N16" s="1019"/>
      <c r="S16" s="304"/>
      <c r="T16" s="304"/>
    </row>
    <row r="17" spans="1:21" ht="18.75">
      <c r="A17" s="251">
        <f>ROW()/2-3</f>
        <v>5.5</v>
      </c>
      <c r="C17" s="291"/>
      <c r="D17" s="614" t="s">
        <v>517</v>
      </c>
      <c r="E17" s="592"/>
      <c r="F17" s="614"/>
      <c r="G17" s="592"/>
      <c r="H17" s="286">
        <v>300</v>
      </c>
      <c r="I17" s="987">
        <v>3000</v>
      </c>
      <c r="J17" s="987">
        <f t="shared" ref="J17" si="0">H17*I17</f>
        <v>900000</v>
      </c>
      <c r="K17" s="288">
        <v>197</v>
      </c>
      <c r="L17" s="295" t="s">
        <v>249</v>
      </c>
      <c r="M17" s="1006">
        <v>261700</v>
      </c>
      <c r="N17" s="1022"/>
      <c r="S17" s="304"/>
      <c r="T17" s="304"/>
    </row>
    <row r="18" spans="1:21" ht="18.75">
      <c r="A18" s="251">
        <f>A17</f>
        <v>5.5</v>
      </c>
      <c r="C18" s="571">
        <v>3</v>
      </c>
      <c r="D18" s="612" t="s">
        <v>250</v>
      </c>
      <c r="E18" s="613"/>
      <c r="F18" s="612"/>
      <c r="G18" s="613"/>
      <c r="H18" s="618" t="s">
        <v>925</v>
      </c>
      <c r="I18" s="1018"/>
      <c r="J18" s="1018"/>
      <c r="K18" s="288">
        <v>50</v>
      </c>
      <c r="L18" s="295" t="s">
        <v>249</v>
      </c>
      <c r="M18" s="1006">
        <v>300000</v>
      </c>
      <c r="N18" s="1019"/>
      <c r="S18" s="304"/>
      <c r="T18" s="304"/>
    </row>
    <row r="19" spans="1:21" ht="18.75">
      <c r="A19" s="251">
        <f>ROW()/2-3</f>
        <v>6.5</v>
      </c>
      <c r="C19" s="291"/>
      <c r="D19" s="614" t="s">
        <v>518</v>
      </c>
      <c r="E19" s="592"/>
      <c r="F19" s="614"/>
      <c r="G19" s="592"/>
      <c r="H19" s="618">
        <v>450</v>
      </c>
      <c r="I19" s="987">
        <v>1500</v>
      </c>
      <c r="J19" s="987">
        <f t="shared" ref="J19" si="1">H19*I19</f>
        <v>675000</v>
      </c>
      <c r="K19" s="288">
        <v>100</v>
      </c>
      <c r="L19" s="295" t="s">
        <v>249</v>
      </c>
      <c r="M19" s="1006">
        <v>300000</v>
      </c>
      <c r="N19" s="1022"/>
      <c r="S19" s="304"/>
      <c r="T19" s="304"/>
    </row>
    <row r="20" spans="1:21" ht="18.75">
      <c r="A20" s="251">
        <f>A19</f>
        <v>6.5</v>
      </c>
      <c r="C20" s="571">
        <v>4</v>
      </c>
      <c r="D20" s="612" t="s">
        <v>250</v>
      </c>
      <c r="E20" s="613"/>
      <c r="F20" s="612"/>
      <c r="G20" s="613"/>
      <c r="H20" s="618" t="s">
        <v>925</v>
      </c>
      <c r="I20" s="1018"/>
      <c r="J20" s="1018"/>
      <c r="K20" s="288">
        <v>120</v>
      </c>
      <c r="L20" s="295" t="s">
        <v>249</v>
      </c>
      <c r="M20" s="1006">
        <v>500000</v>
      </c>
      <c r="N20" s="1019"/>
      <c r="S20" s="304"/>
      <c r="T20" s="304"/>
    </row>
    <row r="21" spans="1:21" ht="18.75">
      <c r="A21" s="251">
        <f>ROW()/2-3</f>
        <v>7.5</v>
      </c>
      <c r="C21" s="291"/>
      <c r="D21" s="614" t="s">
        <v>517</v>
      </c>
      <c r="E21" s="592"/>
      <c r="F21" s="614"/>
      <c r="G21" s="592"/>
      <c r="H21" s="618">
        <v>500</v>
      </c>
      <c r="I21" s="987">
        <v>2000</v>
      </c>
      <c r="J21" s="987">
        <f t="shared" ref="J21" si="2">H21*I21</f>
        <v>1000000</v>
      </c>
      <c r="K21" s="288">
        <v>161</v>
      </c>
      <c r="L21" s="295" t="s">
        <v>249</v>
      </c>
      <c r="M21" s="1006">
        <v>500000</v>
      </c>
      <c r="N21" s="1022"/>
      <c r="S21" s="304"/>
      <c r="T21" s="304"/>
    </row>
    <row r="22" spans="1:21" ht="18.75">
      <c r="A22" s="251" t="e">
        <f>#REF!</f>
        <v>#REF!</v>
      </c>
      <c r="C22" s="571">
        <v>5</v>
      </c>
      <c r="D22" s="612" t="s">
        <v>250</v>
      </c>
      <c r="E22" s="613"/>
      <c r="F22" s="612"/>
      <c r="G22" s="613"/>
      <c r="H22" s="618" t="s">
        <v>925</v>
      </c>
      <c r="I22" s="1018"/>
      <c r="J22" s="1018"/>
      <c r="K22" s="288">
        <v>150</v>
      </c>
      <c r="L22" s="295" t="s">
        <v>922</v>
      </c>
      <c r="M22" s="1006">
        <v>330000</v>
      </c>
      <c r="N22" s="981"/>
      <c r="O22" s="290"/>
      <c r="T22" s="304"/>
      <c r="U22" s="304"/>
    </row>
    <row r="23" spans="1:21" ht="18.75">
      <c r="A23" s="251">
        <f>ROW()/2-3</f>
        <v>8.5</v>
      </c>
      <c r="C23" s="291"/>
      <c r="D23" s="614" t="s">
        <v>518</v>
      </c>
      <c r="E23" s="592"/>
      <c r="F23" s="614"/>
      <c r="G23" s="592"/>
      <c r="H23" s="618">
        <v>300</v>
      </c>
      <c r="I23" s="987">
        <v>4500</v>
      </c>
      <c r="J23" s="987">
        <f t="shared" ref="J23" si="3">H23*I23</f>
        <v>1350000</v>
      </c>
      <c r="K23" s="288">
        <v>185</v>
      </c>
      <c r="L23" s="295" t="s">
        <v>249</v>
      </c>
      <c r="M23" s="1006">
        <v>550000</v>
      </c>
      <c r="N23" s="980"/>
      <c r="O23" s="290"/>
      <c r="T23" s="304"/>
      <c r="U23" s="304"/>
    </row>
    <row r="24" spans="1:21" ht="56.25">
      <c r="A24" s="251" t="e">
        <f>#REF!</f>
        <v>#REF!</v>
      </c>
      <c r="C24" s="1023"/>
      <c r="D24" s="1024"/>
      <c r="E24" s="1024"/>
      <c r="F24" s="1024"/>
      <c r="G24" s="1024"/>
      <c r="H24" s="308"/>
      <c r="I24" s="309" t="s">
        <v>271</v>
      </c>
      <c r="J24" s="310"/>
      <c r="K24" s="1025"/>
      <c r="L24" s="1026"/>
      <c r="M24" s="988"/>
      <c r="N24" s="1027"/>
      <c r="O24" s="290"/>
      <c r="T24" s="304"/>
      <c r="U24" s="304"/>
    </row>
    <row r="25" spans="1:21" ht="18.75">
      <c r="C25" s="571"/>
      <c r="D25" s="612" t="s">
        <v>937</v>
      </c>
      <c r="E25" s="613"/>
      <c r="F25" s="612"/>
      <c r="G25" s="613"/>
      <c r="H25" s="618"/>
      <c r="I25" s="615"/>
      <c r="J25" s="615"/>
      <c r="K25" s="1028"/>
      <c r="L25" s="1029"/>
      <c r="M25" s="997">
        <f>M14+M16+M18+M20+M22</f>
        <v>2232000</v>
      </c>
      <c r="N25" s="981"/>
      <c r="O25" s="290"/>
      <c r="T25" s="304"/>
      <c r="U25" s="304"/>
    </row>
    <row r="26" spans="1:21" ht="18.75">
      <c r="C26" s="946"/>
      <c r="D26" s="614"/>
      <c r="E26" s="592"/>
      <c r="F26" s="614"/>
      <c r="G26" s="592"/>
      <c r="H26" s="618"/>
      <c r="I26" s="616"/>
      <c r="J26" s="616">
        <f>SUM(J14:J25)</f>
        <v>5065000</v>
      </c>
      <c r="K26" s="1028"/>
      <c r="L26" s="1029"/>
      <c r="M26" s="616">
        <f>M15+M17+M19+M21+M23</f>
        <v>2612700</v>
      </c>
      <c r="N26" s="980"/>
      <c r="O26" s="290"/>
      <c r="T26" s="304"/>
      <c r="U26" s="304"/>
    </row>
    <row r="27" spans="1:21" ht="18.75">
      <c r="D27" s="306"/>
      <c r="E27" s="306"/>
      <c r="F27" s="305"/>
      <c r="G27" s="305"/>
      <c r="H27" s="622"/>
      <c r="I27" s="310"/>
      <c r="J27" s="311"/>
      <c r="K27" s="627"/>
      <c r="L27" s="311"/>
      <c r="M27" s="311"/>
      <c r="N27" s="305"/>
      <c r="O27" s="290"/>
      <c r="T27" s="304"/>
      <c r="U27" s="304"/>
    </row>
    <row r="28" spans="1:21" ht="18.75">
      <c r="D28" s="306"/>
      <c r="E28" s="306"/>
      <c r="F28" s="307"/>
      <c r="G28" s="308"/>
      <c r="H28" s="622"/>
      <c r="I28" s="310"/>
      <c r="J28" s="311"/>
      <c r="K28" s="628"/>
      <c r="L28" s="312"/>
      <c r="M28" s="312"/>
      <c r="N28" s="305"/>
    </row>
    <row r="29" spans="1:21" ht="18.75">
      <c r="D29" s="306"/>
      <c r="E29" s="306"/>
      <c r="F29" s="305"/>
      <c r="G29" s="305"/>
      <c r="H29" s="622"/>
      <c r="I29" s="310"/>
      <c r="J29" s="311"/>
      <c r="K29" s="627"/>
      <c r="L29" s="311"/>
      <c r="M29" s="312"/>
      <c r="N29" s="305"/>
    </row>
    <row r="30" spans="1:21" ht="23.25" customHeight="1">
      <c r="K30" s="625"/>
      <c r="L30" s="315"/>
    </row>
  </sheetData>
  <mergeCells count="7">
    <mergeCell ref="L12:L13"/>
    <mergeCell ref="C4:H4"/>
    <mergeCell ref="J11:J13"/>
    <mergeCell ref="I11:I13"/>
    <mergeCell ref="G9:I9"/>
    <mergeCell ref="D11:E13"/>
    <mergeCell ref="F11:G13"/>
  </mergeCells>
  <phoneticPr fontId="1"/>
  <pageMargins left="0.70866141732283472" right="0.70866141732283472" top="1.1417322834645669" bottom="0.74803149606299213" header="0.51181102362204722" footer="0.31496062992125984"/>
  <pageSetup paperSize="9" scale="49" orientation="landscape" r:id="rId1"/>
  <headerFooter>
    <oddHeader>&amp;R2022年度　情報化評議会(CI-NET)　標準委員会　第3回　資料6
2022年12月02日</oddHeader>
  </headerFooter>
  <colBreaks count="1" manualBreakCount="1">
    <brk id="13" max="3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S42"/>
  <sheetViews>
    <sheetView view="pageBreakPreview" topLeftCell="B8" zoomScale="85" zoomScaleNormal="70" zoomScaleSheetLayoutView="85" workbookViewId="0">
      <selection activeCell="E19" sqref="E19"/>
    </sheetView>
  </sheetViews>
  <sheetFormatPr defaultColWidth="9" defaultRowHeight="23.25" customHeight="1"/>
  <cols>
    <col min="1" max="1" width="7.625" style="251" hidden="1" customWidth="1"/>
    <col min="2" max="2" width="10.625" style="251" customWidth="1"/>
    <col min="3" max="3" width="4.625" style="251" customWidth="1"/>
    <col min="4" max="5" width="30.625" style="252" customWidth="1"/>
    <col min="6" max="6" width="18.25" style="253" customWidth="1"/>
    <col min="7" max="7" width="12.25" style="251" customWidth="1"/>
    <col min="8" max="9" width="25.625" style="251" customWidth="1"/>
    <col min="10" max="10" width="25.625" style="254" customWidth="1"/>
    <col min="11" max="11" width="25.625" style="251" customWidth="1"/>
    <col min="12" max="12" width="4.25" style="252" customWidth="1"/>
    <col min="13" max="16" width="9" style="251"/>
    <col min="17" max="17" width="26.375" style="251" customWidth="1"/>
    <col min="18" max="19" width="15.375" style="251" customWidth="1"/>
    <col min="20" max="16384" width="9" style="251"/>
  </cols>
  <sheetData>
    <row r="1" spans="1:18" ht="18.75" hidden="1">
      <c r="A1" s="251" t="s">
        <v>212</v>
      </c>
      <c r="D1" s="252" t="s">
        <v>213</v>
      </c>
      <c r="E1" s="252" t="s">
        <v>213</v>
      </c>
      <c r="F1" s="253" t="s">
        <v>214</v>
      </c>
      <c r="G1" s="251" t="s">
        <v>215</v>
      </c>
      <c r="J1" s="254" t="s">
        <v>216</v>
      </c>
      <c r="L1" s="252" t="s">
        <v>217</v>
      </c>
    </row>
    <row r="2" spans="1:18" ht="18.75" hidden="1">
      <c r="A2" s="251">
        <v>0</v>
      </c>
      <c r="D2" s="252" t="s">
        <v>218</v>
      </c>
      <c r="E2" s="252" t="s">
        <v>218</v>
      </c>
      <c r="F2" s="253" t="s">
        <v>219</v>
      </c>
      <c r="G2" s="251" t="s">
        <v>220</v>
      </c>
      <c r="J2" s="254" t="s">
        <v>221</v>
      </c>
      <c r="L2" s="252" t="s">
        <v>222</v>
      </c>
    </row>
    <row r="3" spans="1:18" s="255" customFormat="1" ht="18.75" customHeight="1" thickBot="1">
      <c r="D3" s="256"/>
      <c r="E3" s="256"/>
      <c r="F3" s="257"/>
      <c r="J3" s="258"/>
      <c r="L3" s="256"/>
    </row>
    <row r="4" spans="1:18" ht="23.25" customHeight="1" thickBot="1">
      <c r="C4" s="1418" t="s">
        <v>927</v>
      </c>
      <c r="D4" s="1419"/>
      <c r="E4" s="1420"/>
      <c r="F4" s="1420"/>
      <c r="G4" s="1421"/>
    </row>
    <row r="5" spans="1:18" ht="18.75">
      <c r="B5" s="259"/>
      <c r="D5" s="260"/>
      <c r="E5" s="260"/>
      <c r="F5" s="261"/>
      <c r="G5" s="259"/>
      <c r="H5" s="259"/>
      <c r="I5" s="259"/>
      <c r="K5" s="262"/>
    </row>
    <row r="6" spans="1:18" ht="18.75">
      <c r="B6" s="259"/>
      <c r="C6" s="263" t="s">
        <v>527</v>
      </c>
      <c r="D6" s="264"/>
      <c r="E6" s="264"/>
      <c r="F6" s="265" t="s">
        <v>224</v>
      </c>
      <c r="G6" s="266"/>
      <c r="H6" s="267" t="s">
        <v>225</v>
      </c>
      <c r="I6" s="268" t="s">
        <v>27</v>
      </c>
      <c r="J6" s="269" t="s">
        <v>23</v>
      </c>
      <c r="K6" s="270"/>
    </row>
    <row r="7" spans="1:18" ht="18.75">
      <c r="B7" s="259"/>
      <c r="C7" s="825" t="s">
        <v>756</v>
      </c>
      <c r="D7" s="264"/>
      <c r="E7" s="264"/>
      <c r="F7" s="265" t="s">
        <v>840</v>
      </c>
      <c r="G7" s="266"/>
      <c r="H7" s="267" t="s">
        <v>227</v>
      </c>
      <c r="I7" s="268">
        <v>2016000011</v>
      </c>
      <c r="J7" s="269" t="s">
        <v>228</v>
      </c>
      <c r="K7" s="270" t="s">
        <v>229</v>
      </c>
    </row>
    <row r="8" spans="1:18" ht="18.75">
      <c r="D8" s="260"/>
      <c r="E8" s="260"/>
      <c r="F8" s="271"/>
      <c r="K8" s="262"/>
    </row>
    <row r="9" spans="1:18" ht="36.75" customHeight="1">
      <c r="C9" s="260"/>
      <c r="D9" s="260"/>
      <c r="E9" s="260"/>
      <c r="F9" s="1422" t="s">
        <v>828</v>
      </c>
      <c r="G9" s="1422"/>
      <c r="H9" s="1422"/>
      <c r="I9" s="273" t="s">
        <v>232</v>
      </c>
      <c r="J9" s="274">
        <v>42581</v>
      </c>
      <c r="K9" s="275" t="s">
        <v>520</v>
      </c>
      <c r="L9" s="251"/>
    </row>
    <row r="10" spans="1:18" ht="21" customHeight="1">
      <c r="C10" s="276"/>
      <c r="D10" s="260"/>
      <c r="E10" s="260"/>
      <c r="F10" s="277"/>
      <c r="G10" s="277"/>
      <c r="H10" s="277"/>
      <c r="I10" s="278"/>
      <c r="J10" s="276"/>
      <c r="K10" s="279"/>
      <c r="L10" s="251"/>
    </row>
    <row r="11" spans="1:18" s="252" customFormat="1" ht="18.75">
      <c r="C11" s="573" t="s">
        <v>884</v>
      </c>
      <c r="D11" s="998" t="s">
        <v>234</v>
      </c>
      <c r="E11" s="998" t="s">
        <v>239</v>
      </c>
      <c r="F11" s="440" t="s">
        <v>870</v>
      </c>
      <c r="G11" s="282"/>
      <c r="H11" s="563"/>
      <c r="I11" s="999" t="s">
        <v>932</v>
      </c>
      <c r="J11" s="1000"/>
      <c r="K11" s="272" t="s">
        <v>237</v>
      </c>
    </row>
    <row r="12" spans="1:18" ht="18.75">
      <c r="C12" s="574"/>
      <c r="D12" s="283"/>
      <c r="E12" s="1001"/>
      <c r="F12" s="574" t="s">
        <v>871</v>
      </c>
      <c r="G12" s="272"/>
      <c r="H12" s="272" t="s">
        <v>240</v>
      </c>
      <c r="I12" s="272" t="s">
        <v>930</v>
      </c>
      <c r="J12" s="272" t="s">
        <v>931</v>
      </c>
      <c r="K12" s="574" t="s">
        <v>243</v>
      </c>
      <c r="L12" s="251"/>
    </row>
    <row r="13" spans="1:18" ht="18.75">
      <c r="A13" s="251">
        <f>ROW()/2-3</f>
        <v>3.5</v>
      </c>
      <c r="C13" s="571">
        <v>1</v>
      </c>
      <c r="D13" s="1030" t="s">
        <v>944</v>
      </c>
      <c r="E13" s="1031" t="s">
        <v>877</v>
      </c>
      <c r="F13" s="1003">
        <v>1000</v>
      </c>
      <c r="G13" s="294" t="s">
        <v>245</v>
      </c>
      <c r="H13" s="295">
        <v>46</v>
      </c>
      <c r="I13" s="295">
        <v>20</v>
      </c>
      <c r="J13" s="295">
        <v>40</v>
      </c>
      <c r="K13" s="289"/>
      <c r="L13" s="290"/>
      <c r="Q13" s="290"/>
      <c r="R13" s="290"/>
    </row>
    <row r="14" spans="1:18" ht="18.75">
      <c r="C14" s="291"/>
      <c r="D14" s="1078" t="s">
        <v>987</v>
      </c>
      <c r="E14" s="1032" t="s">
        <v>875</v>
      </c>
      <c r="F14" s="293" t="s">
        <v>950</v>
      </c>
      <c r="G14" s="294" t="s">
        <v>251</v>
      </c>
      <c r="H14" s="1033">
        <f>F13*H13</f>
        <v>46000</v>
      </c>
      <c r="I14" s="1033">
        <v>20000</v>
      </c>
      <c r="J14" s="1033">
        <v>40000</v>
      </c>
      <c r="K14" s="296"/>
      <c r="L14" s="290"/>
      <c r="Q14" s="290"/>
      <c r="R14" s="290"/>
    </row>
    <row r="15" spans="1:18" ht="18.75">
      <c r="A15" s="251">
        <f>ROW()/2-3</f>
        <v>4.5</v>
      </c>
      <c r="C15" s="571">
        <v>2</v>
      </c>
      <c r="D15" s="1034" t="s">
        <v>942</v>
      </c>
      <c r="E15" s="1035" t="s">
        <v>945</v>
      </c>
      <c r="F15" s="1003">
        <v>2000</v>
      </c>
      <c r="G15" s="294" t="s">
        <v>245</v>
      </c>
      <c r="H15" s="295">
        <v>2100</v>
      </c>
      <c r="I15" s="295">
        <v>1000</v>
      </c>
      <c r="J15" s="295">
        <v>1500</v>
      </c>
      <c r="K15" s="289"/>
      <c r="L15" s="290"/>
      <c r="Q15" s="304"/>
      <c r="R15" s="304"/>
    </row>
    <row r="16" spans="1:18" ht="18.75">
      <c r="C16" s="291"/>
      <c r="D16" s="1078"/>
      <c r="E16" s="1036"/>
      <c r="F16" s="293" t="s">
        <v>950</v>
      </c>
      <c r="G16" s="294" t="s">
        <v>251</v>
      </c>
      <c r="H16" s="1033">
        <f>F15*H15</f>
        <v>4200000</v>
      </c>
      <c r="I16" s="1033">
        <v>2000000</v>
      </c>
      <c r="J16" s="1033">
        <v>3000000</v>
      </c>
      <c r="K16" s="296"/>
      <c r="L16" s="290"/>
      <c r="Q16" s="304"/>
      <c r="R16" s="304"/>
    </row>
    <row r="17" spans="1:19" ht="18.75">
      <c r="A17" s="251" t="e">
        <f>#REF!</f>
        <v>#REF!</v>
      </c>
      <c r="C17" s="571">
        <v>3</v>
      </c>
      <c r="D17" s="1034" t="s">
        <v>942</v>
      </c>
      <c r="E17" s="1035" t="s">
        <v>946</v>
      </c>
      <c r="F17" s="1003">
        <v>3000</v>
      </c>
      <c r="G17" s="294" t="s">
        <v>245</v>
      </c>
      <c r="H17" s="295">
        <v>39</v>
      </c>
      <c r="I17" s="295">
        <v>10</v>
      </c>
      <c r="J17" s="295">
        <v>20</v>
      </c>
      <c r="K17" s="289"/>
      <c r="L17" s="290"/>
      <c r="Q17" s="304"/>
      <c r="R17" s="304"/>
    </row>
    <row r="18" spans="1:19" ht="18.75">
      <c r="A18" s="251">
        <f>ROW()/2-3</f>
        <v>6</v>
      </c>
      <c r="C18" s="291"/>
      <c r="D18" s="1037"/>
      <c r="E18" s="1036"/>
      <c r="F18" s="293" t="s">
        <v>950</v>
      </c>
      <c r="G18" s="294" t="s">
        <v>251</v>
      </c>
      <c r="H18" s="1033">
        <f>F17*H17</f>
        <v>117000</v>
      </c>
      <c r="I18" s="1033">
        <v>30000</v>
      </c>
      <c r="J18" s="1033">
        <v>50000</v>
      </c>
      <c r="K18" s="296"/>
      <c r="L18" s="290"/>
      <c r="Q18" s="304"/>
      <c r="R18" s="304"/>
    </row>
    <row r="19" spans="1:19" ht="18.75">
      <c r="A19" s="251">
        <f>ROW()/2-3</f>
        <v>6.5</v>
      </c>
      <c r="C19" s="571">
        <v>4</v>
      </c>
      <c r="D19" s="1034" t="s">
        <v>938</v>
      </c>
      <c r="E19" s="1035" t="s">
        <v>939</v>
      </c>
      <c r="F19" s="1003">
        <v>4000</v>
      </c>
      <c r="G19" s="294" t="s">
        <v>245</v>
      </c>
      <c r="H19" s="295">
        <v>15</v>
      </c>
      <c r="I19" s="295">
        <v>1</v>
      </c>
      <c r="J19" s="295">
        <v>5</v>
      </c>
      <c r="K19" s="289"/>
      <c r="L19" s="290"/>
      <c r="Q19" s="304"/>
      <c r="R19" s="304"/>
    </row>
    <row r="20" spans="1:19" ht="18.75">
      <c r="A20" s="251">
        <f>A19</f>
        <v>6.5</v>
      </c>
      <c r="C20" s="291"/>
      <c r="D20" s="1037"/>
      <c r="E20" s="1036"/>
      <c r="F20" s="293" t="s">
        <v>950</v>
      </c>
      <c r="G20" s="294" t="s">
        <v>251</v>
      </c>
      <c r="H20" s="1033">
        <f>F19*H19</f>
        <v>60000</v>
      </c>
      <c r="I20" s="1033">
        <v>4000</v>
      </c>
      <c r="J20" s="1033">
        <v>20000</v>
      </c>
      <c r="K20" s="296"/>
      <c r="L20" s="290"/>
      <c r="Q20" s="304"/>
      <c r="R20" s="304"/>
    </row>
    <row r="21" spans="1:19" ht="18.75">
      <c r="C21" s="571">
        <v>5</v>
      </c>
      <c r="D21" s="1034" t="s">
        <v>943</v>
      </c>
      <c r="E21" s="1035"/>
      <c r="F21" s="1003">
        <v>5000</v>
      </c>
      <c r="G21" s="294" t="s">
        <v>245</v>
      </c>
      <c r="H21" s="295">
        <v>1</v>
      </c>
      <c r="I21" s="295">
        <v>0</v>
      </c>
      <c r="J21" s="295">
        <v>1</v>
      </c>
      <c r="K21" s="289"/>
      <c r="L21" s="305"/>
      <c r="M21" s="290"/>
      <c r="R21" s="304"/>
      <c r="S21" s="304"/>
    </row>
    <row r="22" spans="1:19" ht="18.75">
      <c r="C22" s="946"/>
      <c r="D22" s="1037"/>
      <c r="E22" s="1036"/>
      <c r="F22" s="1038" t="s">
        <v>507</v>
      </c>
      <c r="G22" s="294" t="s">
        <v>251</v>
      </c>
      <c r="H22" s="1033">
        <f>F21*H21</f>
        <v>5000</v>
      </c>
      <c r="I22" s="1033">
        <v>0</v>
      </c>
      <c r="J22" s="1033">
        <v>5000</v>
      </c>
      <c r="K22" s="303"/>
      <c r="L22" s="305"/>
      <c r="M22" s="290"/>
      <c r="R22" s="304"/>
      <c r="S22" s="304"/>
    </row>
    <row r="23" spans="1:19" ht="18.75">
      <c r="C23" s="571">
        <v>6</v>
      </c>
      <c r="D23" s="1034" t="s">
        <v>940</v>
      </c>
      <c r="E23" s="1035" t="s">
        <v>947</v>
      </c>
      <c r="F23" s="1003">
        <v>6000</v>
      </c>
      <c r="G23" s="294" t="s">
        <v>245</v>
      </c>
      <c r="H23" s="295">
        <v>11</v>
      </c>
      <c r="I23" s="295">
        <v>5</v>
      </c>
      <c r="J23" s="295">
        <v>11</v>
      </c>
      <c r="K23" s="289"/>
      <c r="L23" s="305"/>
      <c r="M23" s="290"/>
      <c r="R23" s="304"/>
      <c r="S23" s="304"/>
    </row>
    <row r="24" spans="1:19" ht="18.75">
      <c r="C24" s="946"/>
      <c r="D24" s="1037"/>
      <c r="E24" s="1036"/>
      <c r="F24" s="1038" t="s">
        <v>950</v>
      </c>
      <c r="G24" s="294" t="s">
        <v>251</v>
      </c>
      <c r="H24" s="1033">
        <f>F23*H23</f>
        <v>66000</v>
      </c>
      <c r="I24" s="1033">
        <v>30000</v>
      </c>
      <c r="J24" s="1033">
        <v>66000</v>
      </c>
      <c r="K24" s="303"/>
      <c r="L24" s="305"/>
      <c r="M24" s="290"/>
      <c r="R24" s="304"/>
      <c r="S24" s="304"/>
    </row>
    <row r="25" spans="1:19" ht="18.75">
      <c r="C25" s="571">
        <v>7</v>
      </c>
      <c r="D25" s="1034" t="s">
        <v>940</v>
      </c>
      <c r="E25" s="1035" t="s">
        <v>948</v>
      </c>
      <c r="F25" s="1003">
        <v>7000</v>
      </c>
      <c r="G25" s="294" t="s">
        <v>245</v>
      </c>
      <c r="H25" s="295">
        <v>1</v>
      </c>
      <c r="I25" s="295">
        <v>0</v>
      </c>
      <c r="J25" s="295">
        <v>1</v>
      </c>
      <c r="K25" s="289"/>
      <c r="L25" s="305"/>
      <c r="M25" s="290"/>
      <c r="R25" s="304"/>
      <c r="S25" s="304"/>
    </row>
    <row r="26" spans="1:19" ht="18.75">
      <c r="C26" s="946"/>
      <c r="D26" s="1037"/>
      <c r="E26" s="1036"/>
      <c r="F26" s="1038" t="s">
        <v>513</v>
      </c>
      <c r="G26" s="294" t="s">
        <v>251</v>
      </c>
      <c r="H26" s="1033">
        <f>F25*H25</f>
        <v>7000</v>
      </c>
      <c r="I26" s="1033">
        <v>0</v>
      </c>
      <c r="J26" s="1033">
        <v>7000</v>
      </c>
      <c r="K26" s="303"/>
      <c r="L26" s="305"/>
      <c r="M26" s="290"/>
      <c r="R26" s="304"/>
      <c r="S26" s="304"/>
    </row>
    <row r="27" spans="1:19" ht="18.75">
      <c r="C27" s="571">
        <v>8</v>
      </c>
      <c r="D27" s="1034" t="s">
        <v>941</v>
      </c>
      <c r="E27" s="1035" t="s">
        <v>949</v>
      </c>
      <c r="F27" s="1003">
        <v>8000</v>
      </c>
      <c r="G27" s="294" t="s">
        <v>245</v>
      </c>
      <c r="H27" s="295">
        <v>11</v>
      </c>
      <c r="I27" s="295">
        <v>5</v>
      </c>
      <c r="J27" s="295">
        <v>11</v>
      </c>
      <c r="K27" s="289"/>
      <c r="L27" s="305"/>
      <c r="M27" s="290"/>
      <c r="R27" s="304"/>
      <c r="S27" s="304"/>
    </row>
    <row r="28" spans="1:19" ht="18.75">
      <c r="C28" s="946"/>
      <c r="D28" s="1037"/>
      <c r="E28" s="1036"/>
      <c r="F28" s="1038" t="s">
        <v>950</v>
      </c>
      <c r="G28" s="294" t="s">
        <v>251</v>
      </c>
      <c r="H28" s="1033">
        <f>F27*H27</f>
        <v>88000</v>
      </c>
      <c r="I28" s="1033">
        <v>40000</v>
      </c>
      <c r="J28" s="1033">
        <v>88000</v>
      </c>
      <c r="K28" s="303"/>
      <c r="L28" s="305"/>
      <c r="M28" s="290"/>
      <c r="R28" s="304"/>
      <c r="S28" s="304"/>
    </row>
    <row r="29" spans="1:19" ht="18.75">
      <c r="A29" s="251" t="e">
        <f>#REF!</f>
        <v>#REF!</v>
      </c>
      <c r="C29" s="571"/>
      <c r="D29" s="611" t="s">
        <v>937</v>
      </c>
      <c r="E29" s="285"/>
      <c r="F29" s="286"/>
      <c r="G29" s="294"/>
      <c r="H29" s="295"/>
      <c r="I29" s="295"/>
      <c r="J29" s="295"/>
      <c r="K29" s="289"/>
      <c r="L29" s="305"/>
      <c r="M29" s="290"/>
      <c r="R29" s="304"/>
      <c r="S29" s="304"/>
    </row>
    <row r="30" spans="1:19" ht="18.75">
      <c r="A30" s="251">
        <f>ROW()/2-3</f>
        <v>12</v>
      </c>
      <c r="C30" s="946"/>
      <c r="D30" s="292"/>
      <c r="E30" s="292"/>
      <c r="F30" s="1038"/>
      <c r="G30" s="294"/>
      <c r="H30" s="1033">
        <f>H14+H16+H18+H20+H22+H24+H26+H28</f>
        <v>4589000</v>
      </c>
      <c r="I30" s="1033">
        <f>I14+I16+I18+I20+I22+I24+I26+I28</f>
        <v>2124000</v>
      </c>
      <c r="J30" s="1033">
        <f>J14+J16+J18+J20+J22+J24+J26+J28</f>
        <v>3276000</v>
      </c>
      <c r="K30" s="303"/>
      <c r="L30" s="305"/>
      <c r="M30" s="290"/>
      <c r="R30" s="304"/>
      <c r="S30" s="304"/>
    </row>
    <row r="31" spans="1:19" ht="18.75">
      <c r="A31" s="251" t="e">
        <f>#REF!</f>
        <v>#REF!</v>
      </c>
      <c r="C31" s="306"/>
      <c r="D31" s="305"/>
      <c r="E31" s="305"/>
      <c r="F31" s="305"/>
      <c r="G31" s="310"/>
      <c r="H31" s="310"/>
      <c r="I31" s="311"/>
      <c r="J31" s="311"/>
      <c r="K31" s="311"/>
      <c r="L31" s="305"/>
      <c r="M31" s="290"/>
      <c r="R31" s="304"/>
      <c r="S31" s="304"/>
    </row>
    <row r="32" spans="1:19" ht="18.75">
      <c r="A32" s="251">
        <f>ROW()/2-3</f>
        <v>13</v>
      </c>
      <c r="C32" s="306"/>
      <c r="D32" s="307"/>
      <c r="E32" s="307"/>
      <c r="F32" s="308"/>
      <c r="G32" s="310"/>
      <c r="H32" s="310"/>
      <c r="I32" s="311"/>
      <c r="J32" s="312"/>
      <c r="K32" s="312"/>
      <c r="L32" s="305"/>
      <c r="M32" s="290"/>
      <c r="R32" s="304"/>
      <c r="S32" s="304"/>
    </row>
    <row r="33" spans="1:19" ht="18.75">
      <c r="A33" s="251">
        <f>A32</f>
        <v>13</v>
      </c>
      <c r="C33" s="306"/>
      <c r="D33" s="305"/>
      <c r="E33" s="305"/>
      <c r="F33" s="305"/>
      <c r="G33" s="310"/>
      <c r="H33" s="310"/>
      <c r="I33" s="311"/>
      <c r="J33" s="311"/>
      <c r="K33" s="311"/>
      <c r="L33" s="305"/>
      <c r="M33" s="290"/>
      <c r="R33" s="304"/>
      <c r="S33" s="304"/>
    </row>
    <row r="34" spans="1:19" ht="18.75">
      <c r="A34" s="251">
        <f>ROW()/2-3</f>
        <v>14</v>
      </c>
      <c r="C34" s="306"/>
      <c r="D34" s="307"/>
      <c r="E34" s="307"/>
      <c r="F34" s="308"/>
      <c r="G34" s="310"/>
      <c r="H34" s="310"/>
      <c r="I34" s="311"/>
      <c r="J34" s="312"/>
      <c r="K34" s="313"/>
      <c r="L34" s="305"/>
      <c r="M34" s="290"/>
      <c r="R34" s="304"/>
      <c r="S34" s="304"/>
    </row>
    <row r="35" spans="1:19" ht="18.75">
      <c r="A35" s="251">
        <f>A34</f>
        <v>14</v>
      </c>
      <c r="C35" s="306"/>
      <c r="D35" s="305"/>
      <c r="E35" s="305"/>
      <c r="F35" s="305"/>
      <c r="G35" s="310"/>
      <c r="H35" s="310"/>
      <c r="I35" s="311"/>
      <c r="J35" s="311"/>
      <c r="K35" s="313"/>
      <c r="L35" s="305"/>
      <c r="M35" s="290"/>
      <c r="R35" s="304"/>
      <c r="S35" s="304"/>
    </row>
    <row r="36" spans="1:19" ht="18.75">
      <c r="C36" s="306"/>
      <c r="D36" s="305"/>
      <c r="E36" s="305"/>
      <c r="F36" s="305"/>
      <c r="G36" s="310"/>
      <c r="H36" s="310"/>
      <c r="I36" s="311"/>
      <c r="J36" s="311"/>
      <c r="K36" s="313"/>
      <c r="L36" s="305"/>
      <c r="M36" s="290"/>
      <c r="R36" s="304"/>
      <c r="S36" s="304"/>
    </row>
    <row r="37" spans="1:19" ht="18.75">
      <c r="C37" s="306"/>
      <c r="D37" s="305"/>
      <c r="E37" s="305"/>
      <c r="F37" s="305"/>
      <c r="G37" s="310"/>
      <c r="H37" s="310"/>
      <c r="I37" s="311"/>
      <c r="J37" s="311"/>
      <c r="K37" s="313"/>
      <c r="L37" s="305"/>
      <c r="M37" s="290"/>
      <c r="R37" s="304"/>
      <c r="S37" s="304"/>
    </row>
    <row r="38" spans="1:19" ht="18.75">
      <c r="C38" s="306"/>
      <c r="D38" s="305"/>
      <c r="E38" s="305"/>
      <c r="F38" s="305"/>
      <c r="G38" s="310"/>
      <c r="H38" s="310"/>
      <c r="I38" s="311"/>
      <c r="J38" s="311"/>
      <c r="K38" s="313"/>
      <c r="L38" s="305"/>
      <c r="M38" s="290"/>
      <c r="R38" s="304"/>
      <c r="S38" s="304"/>
    </row>
    <row r="39" spans="1:19" ht="18.75">
      <c r="C39" s="306"/>
      <c r="D39" s="305"/>
      <c r="E39" s="305"/>
      <c r="F39" s="305"/>
      <c r="G39" s="310"/>
      <c r="H39" s="310"/>
      <c r="I39" s="311"/>
      <c r="J39" s="311"/>
      <c r="K39" s="313"/>
      <c r="L39" s="305"/>
      <c r="M39" s="290"/>
      <c r="R39" s="304"/>
      <c r="S39" s="304"/>
    </row>
    <row r="40" spans="1:19" ht="18.75">
      <c r="C40" s="306"/>
      <c r="D40" s="307"/>
      <c r="E40" s="307"/>
      <c r="F40" s="308"/>
      <c r="G40" s="310"/>
      <c r="H40" s="310"/>
      <c r="I40" s="311"/>
      <c r="J40" s="312"/>
      <c r="K40" s="313"/>
      <c r="L40" s="305"/>
    </row>
    <row r="41" spans="1:19" ht="18.75">
      <c r="C41" s="306"/>
      <c r="D41" s="305"/>
      <c r="E41" s="305"/>
      <c r="F41" s="305"/>
      <c r="G41" s="310"/>
      <c r="H41" s="310"/>
      <c r="I41" s="311"/>
      <c r="J41" s="311"/>
      <c r="K41" s="313"/>
      <c r="L41" s="305"/>
    </row>
    <row r="42" spans="1:19" ht="23.25" customHeight="1">
      <c r="J42" s="315"/>
    </row>
  </sheetData>
  <mergeCells count="2">
    <mergeCell ref="C4:G4"/>
    <mergeCell ref="F9:H9"/>
  </mergeCells>
  <phoneticPr fontId="1"/>
  <pageMargins left="0.70866141732283472" right="0.70866141732283472" top="1.1417322834645669" bottom="0.74803149606299213" header="0.51181102362204722" footer="0.31496062992125984"/>
  <pageSetup paperSize="9" scale="56" orientation="landscape" r:id="rId1"/>
  <headerFooter>
    <oddHeader>&amp;R2022年度　情報化評議会(CI-NET)　標準委員会　第3回　資料6
2022年12月02日</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V38"/>
  <sheetViews>
    <sheetView view="pageBreakPreview" topLeftCell="B3" zoomScale="70" zoomScaleNormal="70" zoomScaleSheetLayoutView="70" workbookViewId="0">
      <selection activeCell="T32" sqref="T32"/>
    </sheetView>
  </sheetViews>
  <sheetFormatPr defaultColWidth="9" defaultRowHeight="23.25" customHeight="1"/>
  <cols>
    <col min="1" max="1" width="2.25" style="251" hidden="1" customWidth="1"/>
    <col min="2" max="2" width="10.625" style="251" customWidth="1"/>
    <col min="3" max="3" width="4.625" style="251" customWidth="1"/>
    <col min="4" max="4" width="15.625" style="251" customWidth="1"/>
    <col min="5" max="5" width="20.625" style="251" customWidth="1"/>
    <col min="6" max="6" width="12" style="252" customWidth="1"/>
    <col min="7" max="7" width="20.625" style="253" customWidth="1"/>
    <col min="8" max="8" width="17.25" style="619" customWidth="1"/>
    <col min="9" max="10" width="20.75" style="251" customWidth="1"/>
    <col min="11" max="12" width="19.625" style="623" customWidth="1"/>
    <col min="13" max="14" width="19.625" style="251" customWidth="1"/>
    <col min="15" max="15" width="15.875" style="252" bestFit="1" customWidth="1"/>
    <col min="16" max="16" width="6.25" style="251" customWidth="1"/>
    <col min="17" max="19" width="9" style="251"/>
    <col min="20" max="20" width="26.375" style="251" customWidth="1"/>
    <col min="21" max="22" width="15.375" style="251" customWidth="1"/>
    <col min="23" max="25" width="9" style="251"/>
    <col min="26" max="26" width="7.375" style="251" customWidth="1"/>
    <col min="27" max="16384" width="9" style="251"/>
  </cols>
  <sheetData>
    <row r="1" spans="1:21" ht="18.75" hidden="1">
      <c r="A1" s="251" t="s">
        <v>212</v>
      </c>
      <c r="F1" s="252" t="s">
        <v>213</v>
      </c>
      <c r="G1" s="253" t="s">
        <v>214</v>
      </c>
      <c r="H1" s="619" t="s">
        <v>215</v>
      </c>
      <c r="K1" s="623" t="s">
        <v>216</v>
      </c>
      <c r="O1" s="252" t="s">
        <v>217</v>
      </c>
    </row>
    <row r="2" spans="1:21" ht="18.75" hidden="1">
      <c r="A2" s="251">
        <v>0</v>
      </c>
      <c r="F2" s="252" t="s">
        <v>218</v>
      </c>
      <c r="G2" s="253" t="s">
        <v>219</v>
      </c>
      <c r="H2" s="619" t="s">
        <v>220</v>
      </c>
      <c r="K2" s="623" t="s">
        <v>221</v>
      </c>
      <c r="O2" s="252" t="s">
        <v>222</v>
      </c>
    </row>
    <row r="3" spans="1:21" s="255" customFormat="1" ht="18.75" customHeight="1" thickBot="1">
      <c r="F3" s="256"/>
      <c r="G3" s="257"/>
      <c r="H3" s="620"/>
      <c r="K3" s="624"/>
      <c r="L3" s="624"/>
      <c r="O3" s="256"/>
    </row>
    <row r="4" spans="1:21" ht="23.25" customHeight="1" thickBot="1">
      <c r="C4" s="1418" t="s">
        <v>929</v>
      </c>
      <c r="D4" s="1425"/>
      <c r="E4" s="1425"/>
      <c r="F4" s="1425"/>
      <c r="G4" s="1425"/>
      <c r="H4" s="1426"/>
    </row>
    <row r="5" spans="1:21" ht="18.75">
      <c r="C5" s="259"/>
      <c r="E5" s="260"/>
      <c r="F5" s="260"/>
      <c r="G5" s="261"/>
      <c r="H5" s="259"/>
      <c r="I5" s="259"/>
      <c r="J5" s="259"/>
      <c r="K5" s="254"/>
      <c r="L5" s="254"/>
      <c r="M5" s="252"/>
      <c r="N5" s="252"/>
      <c r="O5" s="251"/>
    </row>
    <row r="6" spans="1:21" ht="18.75">
      <c r="C6" s="263" t="s">
        <v>527</v>
      </c>
      <c r="D6" s="939"/>
      <c r="E6" s="264"/>
      <c r="F6" s="264"/>
      <c r="G6" s="265" t="s">
        <v>224</v>
      </c>
      <c r="H6" s="266"/>
      <c r="I6" s="267" t="s">
        <v>225</v>
      </c>
      <c r="J6" s="641" t="s">
        <v>27</v>
      </c>
      <c r="K6" s="886"/>
      <c r="L6" s="886"/>
      <c r="M6" s="269" t="s">
        <v>23</v>
      </c>
      <c r="N6" s="1431"/>
      <c r="O6" s="1432"/>
    </row>
    <row r="7" spans="1:21" ht="18.75">
      <c r="C7" s="825" t="s">
        <v>756</v>
      </c>
      <c r="D7" s="939"/>
      <c r="E7" s="264"/>
      <c r="F7" s="264"/>
      <c r="G7" s="265" t="s">
        <v>840</v>
      </c>
      <c r="H7" s="266"/>
      <c r="I7" s="267" t="s">
        <v>227</v>
      </c>
      <c r="J7" s="641">
        <v>2016000011</v>
      </c>
      <c r="K7" s="886"/>
      <c r="L7" s="886"/>
      <c r="M7" s="269" t="s">
        <v>228</v>
      </c>
      <c r="N7" s="1429" t="s">
        <v>229</v>
      </c>
      <c r="O7" s="1430"/>
    </row>
    <row r="8" spans="1:21" ht="18.75">
      <c r="E8" s="260"/>
      <c r="F8" s="260"/>
      <c r="G8" s="271"/>
      <c r="H8" s="251"/>
      <c r="K8" s="254"/>
      <c r="L8" s="254"/>
      <c r="M8" s="252"/>
      <c r="N8" s="252"/>
      <c r="O8" s="251"/>
    </row>
    <row r="9" spans="1:21" ht="36.75" customHeight="1">
      <c r="D9" s="426"/>
      <c r="E9" s="426"/>
      <c r="F9" s="260"/>
      <c r="G9" s="1422" t="s">
        <v>828</v>
      </c>
      <c r="H9" s="1422"/>
      <c r="I9" s="1422"/>
      <c r="J9" s="986"/>
      <c r="K9" s="986"/>
      <c r="L9" s="885"/>
      <c r="M9" s="273" t="s">
        <v>232</v>
      </c>
      <c r="N9" s="274">
        <v>42581</v>
      </c>
      <c r="O9" s="984" t="s">
        <v>520</v>
      </c>
    </row>
    <row r="10" spans="1:21" ht="18.75" customHeight="1">
      <c r="D10" s="276"/>
      <c r="E10" s="276"/>
      <c r="F10" s="260"/>
      <c r="G10" s="597"/>
      <c r="H10" s="621"/>
      <c r="I10" s="597"/>
      <c r="J10" s="278"/>
      <c r="K10" s="626"/>
      <c r="L10" s="626"/>
      <c r="M10" s="279"/>
      <c r="N10" s="279"/>
    </row>
    <row r="11" spans="1:21" s="252" customFormat="1" ht="18.75">
      <c r="C11" s="573" t="s">
        <v>884</v>
      </c>
      <c r="D11" s="1427" t="s">
        <v>500</v>
      </c>
      <c r="E11" s="1427"/>
      <c r="F11" s="1428" t="s">
        <v>501</v>
      </c>
      <c r="G11" s="1428"/>
      <c r="H11" s="1009" t="s">
        <v>933</v>
      </c>
      <c r="I11" s="1427" t="s">
        <v>504</v>
      </c>
      <c r="J11" s="1427" t="s">
        <v>505</v>
      </c>
      <c r="K11" s="1010" t="s">
        <v>932</v>
      </c>
      <c r="L11" s="1039"/>
      <c r="M11" s="1000"/>
      <c r="N11" s="1040"/>
      <c r="O11" s="1012" t="s">
        <v>480</v>
      </c>
    </row>
    <row r="12" spans="1:21" ht="18.75">
      <c r="C12" s="574"/>
      <c r="D12" s="1427"/>
      <c r="E12" s="1427"/>
      <c r="F12" s="1428"/>
      <c r="G12" s="1428"/>
      <c r="H12" s="1009" t="s">
        <v>503</v>
      </c>
      <c r="I12" s="1427"/>
      <c r="J12" s="1427"/>
      <c r="K12" s="1013" t="s">
        <v>506</v>
      </c>
      <c r="L12" s="1013" t="s">
        <v>951</v>
      </c>
      <c r="M12" s="272" t="s">
        <v>865</v>
      </c>
      <c r="N12" s="272" t="s">
        <v>952</v>
      </c>
      <c r="O12" s="1015"/>
    </row>
    <row r="13" spans="1:21" ht="18.75">
      <c r="A13" s="251">
        <f>ROW()/2-3</f>
        <v>3.5</v>
      </c>
      <c r="C13" s="571">
        <v>1</v>
      </c>
      <c r="D13" s="1041" t="s">
        <v>953</v>
      </c>
      <c r="E13" s="1016" t="s">
        <v>873</v>
      </c>
      <c r="F13" s="612"/>
      <c r="G13" s="1017" t="s">
        <v>872</v>
      </c>
      <c r="H13" s="293" t="s">
        <v>950</v>
      </c>
      <c r="I13" s="1018"/>
      <c r="J13" s="1018"/>
      <c r="K13" s="286"/>
      <c r="L13" s="286"/>
      <c r="M13" s="1003"/>
      <c r="N13" s="1003"/>
      <c r="O13" s="1019"/>
      <c r="T13" s="290"/>
      <c r="U13" s="290"/>
    </row>
    <row r="14" spans="1:21" ht="18.75">
      <c r="C14" s="291"/>
      <c r="D14" s="1042"/>
      <c r="E14" s="1020" t="s">
        <v>874</v>
      </c>
      <c r="F14" s="614"/>
      <c r="G14" s="1021" t="s">
        <v>875</v>
      </c>
      <c r="H14" s="295">
        <v>46</v>
      </c>
      <c r="I14" s="1043">
        <v>1000</v>
      </c>
      <c r="J14" s="987">
        <f>H14*I14</f>
        <v>46000</v>
      </c>
      <c r="K14" s="1038">
        <v>20</v>
      </c>
      <c r="L14" s="1044">
        <v>20000</v>
      </c>
      <c r="M14" s="1038">
        <v>40</v>
      </c>
      <c r="N14" s="1044">
        <v>40000</v>
      </c>
      <c r="O14" s="1022"/>
      <c r="T14" s="290"/>
      <c r="U14" s="290"/>
    </row>
    <row r="15" spans="1:21" ht="18.75">
      <c r="A15" s="251">
        <f>A13</f>
        <v>3.5</v>
      </c>
      <c r="C15" s="571">
        <v>2</v>
      </c>
      <c r="D15" s="1045" t="s">
        <v>942</v>
      </c>
      <c r="E15" s="613"/>
      <c r="F15" s="612"/>
      <c r="G15" s="1046" t="s">
        <v>945</v>
      </c>
      <c r="H15" s="293" t="s">
        <v>950</v>
      </c>
      <c r="I15" s="1018"/>
      <c r="J15" s="1018"/>
      <c r="K15" s="286"/>
      <c r="L15" s="286"/>
      <c r="M15" s="1003"/>
      <c r="N15" s="1003"/>
      <c r="O15" s="1019"/>
      <c r="T15" s="304"/>
      <c r="U15" s="304"/>
    </row>
    <row r="16" spans="1:21" ht="18.75">
      <c r="C16" s="291"/>
      <c r="D16" s="1047"/>
      <c r="E16" s="1020"/>
      <c r="F16" s="614"/>
      <c r="G16" s="592"/>
      <c r="H16" s="295">
        <v>2100</v>
      </c>
      <c r="I16" s="1043">
        <v>2000</v>
      </c>
      <c r="J16" s="987">
        <f t="shared" ref="J16:J28" si="0">H16*I16</f>
        <v>4200000</v>
      </c>
      <c r="K16" s="1038">
        <v>1000</v>
      </c>
      <c r="L16" s="1044">
        <v>2000000</v>
      </c>
      <c r="M16" s="1038">
        <v>1500</v>
      </c>
      <c r="N16" s="1044">
        <v>3000000</v>
      </c>
      <c r="O16" s="1022"/>
      <c r="T16" s="304"/>
      <c r="U16" s="304"/>
    </row>
    <row r="17" spans="1:22" ht="18.75">
      <c r="A17" s="251">
        <f>A16</f>
        <v>0</v>
      </c>
      <c r="C17" s="571">
        <v>3</v>
      </c>
      <c r="D17" s="1045" t="s">
        <v>942</v>
      </c>
      <c r="E17" s="613"/>
      <c r="F17" s="612"/>
      <c r="G17" s="1046" t="s">
        <v>946</v>
      </c>
      <c r="H17" s="293" t="s">
        <v>950</v>
      </c>
      <c r="I17" s="1018"/>
      <c r="J17" s="1018"/>
      <c r="K17" s="286"/>
      <c r="L17" s="286"/>
      <c r="M17" s="1003"/>
      <c r="N17" s="1003"/>
      <c r="O17" s="1019"/>
      <c r="T17" s="304"/>
      <c r="U17" s="304"/>
    </row>
    <row r="18" spans="1:22" ht="18.75">
      <c r="A18" s="251">
        <f>ROW()/2-3</f>
        <v>6</v>
      </c>
      <c r="C18" s="291"/>
      <c r="D18" s="1048"/>
      <c r="E18" s="592"/>
      <c r="F18" s="614"/>
      <c r="G18" s="592"/>
      <c r="H18" s="295">
        <v>39</v>
      </c>
      <c r="I18" s="1043">
        <v>3000</v>
      </c>
      <c r="J18" s="987">
        <f t="shared" si="0"/>
        <v>117000</v>
      </c>
      <c r="K18" s="1038">
        <v>10</v>
      </c>
      <c r="L18" s="1044">
        <v>30000</v>
      </c>
      <c r="M18" s="1038">
        <v>20</v>
      </c>
      <c r="N18" s="1044">
        <v>50000</v>
      </c>
      <c r="O18" s="1022"/>
      <c r="T18" s="304"/>
      <c r="U18" s="304"/>
    </row>
    <row r="19" spans="1:22" ht="18.75">
      <c r="A19" s="251">
        <f>A18</f>
        <v>6</v>
      </c>
      <c r="C19" s="571">
        <v>4</v>
      </c>
      <c r="D19" s="1045" t="s">
        <v>938</v>
      </c>
      <c r="E19" s="613"/>
      <c r="F19" s="612"/>
      <c r="G19" s="1046" t="s">
        <v>939</v>
      </c>
      <c r="H19" s="293" t="s">
        <v>950</v>
      </c>
      <c r="I19" s="1018"/>
      <c r="J19" s="1018"/>
      <c r="K19" s="286"/>
      <c r="L19" s="286"/>
      <c r="M19" s="1003"/>
      <c r="N19" s="1003"/>
      <c r="O19" s="1019"/>
      <c r="T19" s="304"/>
      <c r="U19" s="304"/>
    </row>
    <row r="20" spans="1:22" ht="18.75">
      <c r="A20" s="251">
        <f>ROW()/2-3</f>
        <v>7</v>
      </c>
      <c r="C20" s="291"/>
      <c r="D20" s="1048"/>
      <c r="E20" s="592"/>
      <c r="F20" s="614"/>
      <c r="G20" s="592"/>
      <c r="H20" s="295">
        <v>15</v>
      </c>
      <c r="I20" s="1043">
        <v>4000</v>
      </c>
      <c r="J20" s="987">
        <f t="shared" si="0"/>
        <v>60000</v>
      </c>
      <c r="K20" s="1038">
        <v>1</v>
      </c>
      <c r="L20" s="1044">
        <v>4000</v>
      </c>
      <c r="M20" s="1038">
        <v>5</v>
      </c>
      <c r="N20" s="1044">
        <v>20000</v>
      </c>
      <c r="O20" s="1022"/>
      <c r="T20" s="304"/>
      <c r="U20" s="304"/>
    </row>
    <row r="21" spans="1:22" ht="18.75">
      <c r="A21" s="251" t="e">
        <f>#REF!</f>
        <v>#REF!</v>
      </c>
      <c r="C21" s="571">
        <v>5</v>
      </c>
      <c r="D21" s="1045" t="s">
        <v>943</v>
      </c>
      <c r="E21" s="613"/>
      <c r="F21" s="612"/>
      <c r="G21" s="613"/>
      <c r="H21" s="1038" t="s">
        <v>507</v>
      </c>
      <c r="I21" s="1018"/>
      <c r="J21" s="1018"/>
      <c r="K21" s="286"/>
      <c r="L21" s="286"/>
      <c r="M21" s="1003"/>
      <c r="N21" s="1003"/>
      <c r="O21" s="981"/>
      <c r="P21" s="290"/>
      <c r="U21" s="304"/>
      <c r="V21" s="304"/>
    </row>
    <row r="22" spans="1:22" ht="18.75">
      <c r="A22" s="251">
        <f>ROW()/2-3</f>
        <v>8</v>
      </c>
      <c r="C22" s="291"/>
      <c r="D22" s="1048"/>
      <c r="E22" s="592"/>
      <c r="F22" s="614"/>
      <c r="G22" s="592"/>
      <c r="H22" s="295">
        <v>1</v>
      </c>
      <c r="I22" s="1043">
        <v>5000</v>
      </c>
      <c r="J22" s="987">
        <f t="shared" si="0"/>
        <v>5000</v>
      </c>
      <c r="K22" s="1038">
        <v>0</v>
      </c>
      <c r="L22" s="1044">
        <v>0</v>
      </c>
      <c r="M22" s="1038">
        <v>1</v>
      </c>
      <c r="N22" s="1044">
        <v>5000</v>
      </c>
      <c r="O22" s="980"/>
      <c r="P22" s="290"/>
      <c r="U22" s="304"/>
      <c r="V22" s="304"/>
    </row>
    <row r="23" spans="1:22" ht="18.75">
      <c r="A23" s="251">
        <f>A22</f>
        <v>8</v>
      </c>
      <c r="C23" s="571">
        <v>6</v>
      </c>
      <c r="D23" s="1045" t="s">
        <v>940</v>
      </c>
      <c r="E23" s="613"/>
      <c r="F23" s="612"/>
      <c r="G23" s="1046" t="s">
        <v>947</v>
      </c>
      <c r="H23" s="1038" t="s">
        <v>950</v>
      </c>
      <c r="I23" s="615"/>
      <c r="J23" s="1018"/>
      <c r="K23" s="286"/>
      <c r="L23" s="286"/>
      <c r="M23" s="617"/>
      <c r="N23" s="1003"/>
      <c r="O23" s="981"/>
      <c r="P23" s="290"/>
      <c r="U23" s="304"/>
      <c r="V23" s="304"/>
    </row>
    <row r="24" spans="1:22" ht="18.75">
      <c r="C24" s="946"/>
      <c r="D24" s="1048"/>
      <c r="E24" s="592"/>
      <c r="F24" s="614"/>
      <c r="G24" s="592"/>
      <c r="H24" s="295">
        <v>11</v>
      </c>
      <c r="I24" s="1043">
        <v>6000</v>
      </c>
      <c r="J24" s="987">
        <f t="shared" si="0"/>
        <v>66000</v>
      </c>
      <c r="K24" s="1038">
        <v>5</v>
      </c>
      <c r="L24" s="1044">
        <v>30000</v>
      </c>
      <c r="M24" s="1038">
        <v>11</v>
      </c>
      <c r="N24" s="1044">
        <v>66000</v>
      </c>
      <c r="O24" s="980"/>
      <c r="P24" s="290"/>
      <c r="U24" s="304"/>
      <c r="V24" s="304"/>
    </row>
    <row r="25" spans="1:22" ht="18.75">
      <c r="C25" s="571">
        <v>7</v>
      </c>
      <c r="D25" s="1045" t="s">
        <v>940</v>
      </c>
      <c r="E25" s="613"/>
      <c r="F25" s="612"/>
      <c r="G25" s="1046" t="s">
        <v>948</v>
      </c>
      <c r="H25" s="1038" t="s">
        <v>513</v>
      </c>
      <c r="I25" s="615"/>
      <c r="J25" s="1018"/>
      <c r="K25" s="286"/>
      <c r="L25" s="286"/>
      <c r="M25" s="617"/>
      <c r="N25" s="1003"/>
      <c r="O25" s="981"/>
      <c r="P25" s="290"/>
      <c r="U25" s="304"/>
      <c r="V25" s="304"/>
    </row>
    <row r="26" spans="1:22" ht="18.75">
      <c r="C26" s="946"/>
      <c r="D26" s="1048"/>
      <c r="E26" s="592"/>
      <c r="F26" s="614"/>
      <c r="G26" s="592"/>
      <c r="H26" s="295">
        <v>1</v>
      </c>
      <c r="I26" s="1043">
        <v>7000</v>
      </c>
      <c r="J26" s="987">
        <f t="shared" si="0"/>
        <v>7000</v>
      </c>
      <c r="K26" s="1038">
        <v>0</v>
      </c>
      <c r="L26" s="1044">
        <v>0</v>
      </c>
      <c r="M26" s="1038">
        <v>1</v>
      </c>
      <c r="N26" s="1044">
        <v>7000</v>
      </c>
      <c r="O26" s="980"/>
      <c r="P26" s="290"/>
      <c r="U26" s="304"/>
      <c r="V26" s="304"/>
    </row>
    <row r="27" spans="1:22" ht="18.75">
      <c r="A27" s="251">
        <f>A26</f>
        <v>0</v>
      </c>
      <c r="C27" s="571">
        <v>8</v>
      </c>
      <c r="D27" s="1045" t="s">
        <v>941</v>
      </c>
      <c r="E27" s="613"/>
      <c r="F27" s="612"/>
      <c r="G27" s="1046" t="s">
        <v>949</v>
      </c>
      <c r="H27" s="1038" t="s">
        <v>950</v>
      </c>
      <c r="I27" s="615"/>
      <c r="J27" s="1018"/>
      <c r="K27" s="286"/>
      <c r="L27" s="286"/>
      <c r="M27" s="617"/>
      <c r="N27" s="1003"/>
      <c r="O27" s="981"/>
      <c r="P27" s="290"/>
      <c r="U27" s="304"/>
      <c r="V27" s="304"/>
    </row>
    <row r="28" spans="1:22" ht="18.75">
      <c r="A28" s="251">
        <f>ROW()/2-3</f>
        <v>11</v>
      </c>
      <c r="C28" s="946"/>
      <c r="D28" s="1048"/>
      <c r="E28" s="592"/>
      <c r="F28" s="614"/>
      <c r="G28" s="592"/>
      <c r="H28" s="295">
        <v>11</v>
      </c>
      <c r="I28" s="1043">
        <v>8000</v>
      </c>
      <c r="J28" s="987">
        <f t="shared" si="0"/>
        <v>88000</v>
      </c>
      <c r="K28" s="1038">
        <v>5</v>
      </c>
      <c r="L28" s="1044">
        <v>40000</v>
      </c>
      <c r="M28" s="1038">
        <v>11</v>
      </c>
      <c r="N28" s="1044">
        <v>88000</v>
      </c>
      <c r="O28" s="980"/>
      <c r="P28" s="290"/>
      <c r="U28" s="304"/>
      <c r="V28" s="304"/>
    </row>
    <row r="29" spans="1:22" ht="18.75">
      <c r="A29" s="251">
        <f>A28</f>
        <v>11</v>
      </c>
      <c r="C29" s="571"/>
      <c r="D29" s="612"/>
      <c r="E29" s="613"/>
      <c r="F29" s="612"/>
      <c r="G29" s="613"/>
      <c r="H29" s="618"/>
      <c r="I29" s="615"/>
      <c r="J29" s="615"/>
      <c r="K29" s="615"/>
      <c r="L29" s="615"/>
      <c r="M29" s="615"/>
      <c r="N29" s="615"/>
      <c r="O29" s="981"/>
      <c r="P29" s="290"/>
      <c r="U29" s="304"/>
      <c r="V29" s="304"/>
    </row>
    <row r="30" spans="1:22" ht="18.75">
      <c r="A30" s="251">
        <f>ROW()/2-3</f>
        <v>12</v>
      </c>
      <c r="C30" s="291"/>
      <c r="D30" s="614"/>
      <c r="E30" s="592"/>
      <c r="F30" s="614"/>
      <c r="G30" s="592"/>
      <c r="H30" s="618"/>
      <c r="I30" s="616"/>
      <c r="J30" s="616"/>
      <c r="K30" s="616"/>
      <c r="L30" s="616"/>
      <c r="M30" s="616"/>
      <c r="N30" s="616"/>
      <c r="O30" s="980"/>
      <c r="P30" s="290"/>
      <c r="U30" s="304"/>
      <c r="V30" s="304"/>
    </row>
    <row r="31" spans="1:22" ht="18.75">
      <c r="A31" s="251">
        <f>A30</f>
        <v>12</v>
      </c>
      <c r="C31" s="571"/>
      <c r="D31" s="612"/>
      <c r="E31" s="613"/>
      <c r="F31" s="612"/>
      <c r="G31" s="613"/>
      <c r="H31" s="618"/>
      <c r="I31" s="615"/>
      <c r="J31" s="615"/>
      <c r="K31" s="615"/>
      <c r="L31" s="615"/>
      <c r="M31" s="615"/>
      <c r="N31" s="615"/>
      <c r="O31" s="981"/>
      <c r="P31" s="290"/>
      <c r="U31" s="304"/>
      <c r="V31" s="304"/>
    </row>
    <row r="32" spans="1:22" ht="18.75">
      <c r="C32" s="291"/>
      <c r="D32" s="614"/>
      <c r="E32" s="592"/>
      <c r="F32" s="614"/>
      <c r="G32" s="592"/>
      <c r="H32" s="618"/>
      <c r="I32" s="616"/>
      <c r="J32" s="616"/>
      <c r="K32" s="616"/>
      <c r="L32" s="616"/>
      <c r="M32" s="616"/>
      <c r="N32" s="616"/>
      <c r="O32" s="980"/>
      <c r="P32" s="290"/>
      <c r="U32" s="304"/>
      <c r="V32" s="304"/>
    </row>
    <row r="33" spans="3:22" ht="18.75">
      <c r="C33" s="571"/>
      <c r="D33" s="612" t="s">
        <v>937</v>
      </c>
      <c r="E33" s="613"/>
      <c r="F33" s="612"/>
      <c r="G33" s="613"/>
      <c r="H33" s="618"/>
      <c r="I33" s="1433"/>
      <c r="J33" s="615"/>
      <c r="K33" s="615"/>
      <c r="L33" s="615"/>
      <c r="M33" s="615"/>
      <c r="N33" s="615"/>
      <c r="O33" s="979"/>
      <c r="P33" s="290"/>
      <c r="U33" s="304"/>
      <c r="V33" s="304"/>
    </row>
    <row r="34" spans="3:22" ht="18.75">
      <c r="C34" s="946"/>
      <c r="D34" s="614"/>
      <c r="E34" s="592"/>
      <c r="F34" s="614"/>
      <c r="G34" s="592"/>
      <c r="H34" s="618"/>
      <c r="I34" s="1433"/>
      <c r="J34" s="987">
        <f>SUM(J13:J33)</f>
        <v>4589000</v>
      </c>
      <c r="K34" s="616"/>
      <c r="L34" s="987">
        <f>SUM(L13:L28)</f>
        <v>2124000</v>
      </c>
      <c r="M34" s="616"/>
      <c r="N34" s="987">
        <f>SUM(N13:N28)</f>
        <v>3276000</v>
      </c>
      <c r="O34" s="980"/>
      <c r="P34" s="290"/>
      <c r="U34" s="304"/>
      <c r="V34" s="304"/>
    </row>
    <row r="35" spans="3:22" ht="18.75">
      <c r="D35" s="306"/>
      <c r="E35" s="306"/>
      <c r="F35" s="305"/>
      <c r="G35" s="305"/>
      <c r="H35" s="622"/>
      <c r="I35" s="310"/>
      <c r="J35" s="311"/>
      <c r="K35" s="627"/>
      <c r="L35" s="627"/>
      <c r="M35" s="311"/>
      <c r="N35" s="311"/>
      <c r="O35" s="305"/>
      <c r="P35" s="290"/>
      <c r="U35" s="304"/>
      <c r="V35" s="304"/>
    </row>
    <row r="36" spans="3:22" ht="18.75">
      <c r="D36" s="306"/>
      <c r="E36" s="306"/>
      <c r="F36" s="307"/>
      <c r="G36" s="308"/>
      <c r="H36" s="622"/>
      <c r="I36" s="310"/>
      <c r="J36" s="311"/>
      <c r="K36" s="628"/>
      <c r="L36" s="628"/>
      <c r="M36" s="312"/>
      <c r="N36" s="312"/>
      <c r="O36" s="305"/>
    </row>
    <row r="37" spans="3:22" ht="18.75">
      <c r="D37" s="306"/>
      <c r="E37" s="306"/>
      <c r="F37" s="305"/>
      <c r="G37" s="305"/>
      <c r="H37" s="622"/>
      <c r="I37" s="310"/>
      <c r="J37" s="311"/>
      <c r="K37" s="627"/>
      <c r="L37" s="627"/>
      <c r="M37" s="312"/>
      <c r="N37" s="312"/>
      <c r="O37" s="305"/>
    </row>
    <row r="38" spans="3:22" ht="23.25" customHeight="1">
      <c r="K38" s="625"/>
      <c r="L38" s="625"/>
    </row>
  </sheetData>
  <mergeCells count="9">
    <mergeCell ref="N7:O7"/>
    <mergeCell ref="N6:O6"/>
    <mergeCell ref="J11:J12"/>
    <mergeCell ref="I33:I34"/>
    <mergeCell ref="C4:H4"/>
    <mergeCell ref="G9:I9"/>
    <mergeCell ref="D11:E12"/>
    <mergeCell ref="F11:G12"/>
    <mergeCell ref="I11:I12"/>
  </mergeCells>
  <phoneticPr fontId="1"/>
  <pageMargins left="0.70866141732283472" right="0.70866141732283472" top="1.1417322834645669" bottom="0.74803149606299213" header="0.51181102362204722" footer="0.31496062992125984"/>
  <pageSetup paperSize="9" scale="49" orientation="landscape" r:id="rId1"/>
  <headerFooter>
    <oddHeader>&amp;R2022年度　情報化評議会(CI-NET)　標準委員会　第3回　資料6
2022年12月02日</oddHeader>
  </headerFooter>
  <colBreaks count="1" manualBreakCount="1">
    <brk id="14" max="3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2"/>
  <sheetViews>
    <sheetView showGridLines="0" view="pageBreakPreview" topLeftCell="A11" zoomScale="55" zoomScaleNormal="55" zoomScaleSheetLayoutView="55" workbookViewId="0">
      <selection activeCell="E38" sqref="E38"/>
    </sheetView>
  </sheetViews>
  <sheetFormatPr defaultColWidth="8.25" defaultRowHeight="13.5"/>
  <cols>
    <col min="1" max="1" width="23.875" style="1240" customWidth="1"/>
    <col min="2" max="2" width="18.75" style="1240" customWidth="1"/>
    <col min="3" max="3" width="1.625" style="1240" customWidth="1"/>
    <col min="4" max="4" width="13.25" style="1240" customWidth="1"/>
    <col min="5" max="5" width="8.25" style="1240"/>
    <col min="6" max="6" width="6.625" style="1240" customWidth="1"/>
    <col min="7" max="7" width="16.75" style="1240" customWidth="1"/>
    <col min="8" max="8" width="9.375" style="1240" customWidth="1"/>
    <col min="9" max="9" width="15.875" style="1240" customWidth="1"/>
    <col min="10" max="10" width="11.375" style="1240" customWidth="1"/>
    <col min="11" max="11" width="7.375" style="1240" customWidth="1"/>
    <col min="12" max="16384" width="8.25" style="1240"/>
  </cols>
  <sheetData>
    <row r="1" spans="1:11" s="1238" customFormat="1" ht="24">
      <c r="A1" s="1238" t="s">
        <v>1011</v>
      </c>
    </row>
    <row r="2" spans="1:11" s="1238" customFormat="1" ht="24">
      <c r="B2" s="1238" t="s">
        <v>1012</v>
      </c>
    </row>
    <row r="4" spans="1:11" ht="17.25">
      <c r="A4" s="1239" t="s">
        <v>1220</v>
      </c>
    </row>
    <row r="6" spans="1:11">
      <c r="A6" s="1241" t="s">
        <v>1013</v>
      </c>
      <c r="B6" s="1242" t="s">
        <v>1014</v>
      </c>
      <c r="C6" s="1243" t="s">
        <v>1015</v>
      </c>
      <c r="D6" s="1244"/>
      <c r="F6" s="1470" t="s">
        <v>626</v>
      </c>
      <c r="G6" s="1470"/>
      <c r="H6" s="1478" t="s">
        <v>627</v>
      </c>
      <c r="I6" s="1479"/>
      <c r="J6" s="1243"/>
      <c r="K6" s="1244"/>
    </row>
    <row r="7" spans="1:11">
      <c r="A7" s="1241" t="s">
        <v>1016</v>
      </c>
      <c r="B7" s="1242" t="s">
        <v>1017</v>
      </c>
      <c r="C7" s="1243" t="s">
        <v>1015</v>
      </c>
      <c r="D7" s="1245">
        <v>39161</v>
      </c>
      <c r="F7" s="1241" t="s">
        <v>1018</v>
      </c>
      <c r="G7" s="1244"/>
      <c r="H7" s="1480">
        <v>39156</v>
      </c>
      <c r="I7" s="1481"/>
      <c r="J7" s="1243"/>
      <c r="K7" s="1244"/>
    </row>
    <row r="8" spans="1:11">
      <c r="A8" s="1246"/>
      <c r="B8" s="1246"/>
      <c r="C8" s="1246"/>
      <c r="D8" s="1246"/>
      <c r="F8" s="1241" t="s">
        <v>632</v>
      </c>
      <c r="G8" s="1244"/>
      <c r="H8" s="1247">
        <v>39142</v>
      </c>
      <c r="I8" s="1248"/>
      <c r="J8" s="1243"/>
      <c r="K8" s="1244"/>
    </row>
    <row r="9" spans="1:11">
      <c r="A9" s="1241" t="s">
        <v>535</v>
      </c>
      <c r="B9" s="1472" t="s">
        <v>1019</v>
      </c>
      <c r="C9" s="1473"/>
      <c r="D9" s="1474"/>
      <c r="F9" s="1470" t="s">
        <v>531</v>
      </c>
      <c r="G9" s="1470"/>
      <c r="H9" s="1471" t="s">
        <v>1020</v>
      </c>
      <c r="I9" s="1471"/>
      <c r="J9" s="1471"/>
      <c r="K9" s="1471"/>
    </row>
    <row r="10" spans="1:11">
      <c r="A10" s="1241" t="s">
        <v>1021</v>
      </c>
      <c r="B10" s="1475">
        <v>1234567</v>
      </c>
      <c r="C10" s="1476"/>
      <c r="D10" s="1477"/>
      <c r="F10" s="1470" t="s">
        <v>1022</v>
      </c>
      <c r="G10" s="1470"/>
      <c r="H10" s="1471" t="s">
        <v>563</v>
      </c>
      <c r="I10" s="1471"/>
      <c r="J10" s="1471"/>
      <c r="K10" s="1471"/>
    </row>
    <row r="11" spans="1:11">
      <c r="A11" s="1249" t="s">
        <v>294</v>
      </c>
      <c r="B11" s="1250" t="s">
        <v>1023</v>
      </c>
      <c r="C11" s="1251"/>
      <c r="D11" s="1252"/>
      <c r="F11" s="1470" t="s">
        <v>1024</v>
      </c>
      <c r="G11" s="1470"/>
      <c r="H11" s="1471" t="s">
        <v>1025</v>
      </c>
      <c r="I11" s="1471"/>
      <c r="J11" s="1471"/>
      <c r="K11" s="1471"/>
    </row>
    <row r="12" spans="1:11">
      <c r="A12" s="1253"/>
      <c r="B12" s="1254"/>
      <c r="C12" s="1255"/>
      <c r="D12" s="1256"/>
      <c r="F12" s="1470" t="s">
        <v>1026</v>
      </c>
      <c r="G12" s="1470"/>
      <c r="H12" s="1471" t="s">
        <v>293</v>
      </c>
      <c r="I12" s="1471"/>
      <c r="J12" s="1471"/>
      <c r="K12" s="1471"/>
    </row>
    <row r="13" spans="1:11">
      <c r="A13" s="1249" t="s">
        <v>284</v>
      </c>
      <c r="B13" s="1250" t="s">
        <v>1027</v>
      </c>
      <c r="C13" s="1251"/>
      <c r="D13" s="1252"/>
      <c r="F13" s="1470" t="s">
        <v>1028</v>
      </c>
      <c r="G13" s="1470"/>
      <c r="H13" s="1471" t="s">
        <v>1029</v>
      </c>
      <c r="I13" s="1471"/>
      <c r="J13" s="1471"/>
      <c r="K13" s="1471"/>
    </row>
    <row r="14" spans="1:11" ht="18.75">
      <c r="A14" s="1253"/>
      <c r="B14" s="1254"/>
      <c r="C14" s="1255"/>
      <c r="D14" s="1256"/>
      <c r="F14" s="1470" t="s">
        <v>1030</v>
      </c>
      <c r="G14" s="1470"/>
      <c r="H14" s="1471" t="s">
        <v>1031</v>
      </c>
      <c r="I14" s="1471"/>
      <c r="J14" s="1471"/>
      <c r="K14" s="1471"/>
    </row>
    <row r="15" spans="1:11" ht="18.75">
      <c r="A15" s="1241" t="s">
        <v>1032</v>
      </c>
      <c r="B15" s="1472" t="s">
        <v>1033</v>
      </c>
      <c r="C15" s="1473"/>
      <c r="D15" s="1474"/>
      <c r="F15" s="1470" t="s">
        <v>1034</v>
      </c>
      <c r="G15" s="1470"/>
      <c r="H15" s="1471" t="s">
        <v>1035</v>
      </c>
      <c r="I15" s="1471"/>
      <c r="J15" s="1471"/>
      <c r="K15" s="1471"/>
    </row>
    <row r="16" spans="1:11">
      <c r="A16" s="1241" t="s">
        <v>1036</v>
      </c>
      <c r="B16" s="1257" t="s">
        <v>578</v>
      </c>
      <c r="C16" s="1243"/>
      <c r="D16" s="1244"/>
      <c r="F16" s="1470" t="s">
        <v>1037</v>
      </c>
      <c r="G16" s="1470"/>
      <c r="H16" s="1471" t="s">
        <v>303</v>
      </c>
      <c r="I16" s="1471"/>
      <c r="J16" s="1471"/>
      <c r="K16" s="1471"/>
    </row>
    <row r="17" spans="1:11">
      <c r="A17" s="1241" t="s">
        <v>612</v>
      </c>
      <c r="B17" s="1257" t="s">
        <v>613</v>
      </c>
      <c r="C17" s="1243"/>
      <c r="D17" s="1244"/>
      <c r="F17" s="1470" t="s">
        <v>1038</v>
      </c>
      <c r="G17" s="1470"/>
      <c r="H17" s="1471"/>
      <c r="I17" s="1471"/>
      <c r="J17" s="1471"/>
      <c r="K17" s="1471"/>
    </row>
    <row r="18" spans="1:11">
      <c r="A18" s="1241" t="s">
        <v>1039</v>
      </c>
      <c r="B18" s="1258">
        <v>37261</v>
      </c>
      <c r="C18" s="1243"/>
      <c r="D18" s="1244"/>
      <c r="F18" s="1470" t="s">
        <v>1040</v>
      </c>
      <c r="G18" s="1470"/>
      <c r="H18" s="1471" t="s">
        <v>1041</v>
      </c>
      <c r="I18" s="1471"/>
      <c r="J18" s="1471"/>
      <c r="K18" s="1471"/>
    </row>
    <row r="19" spans="1:11">
      <c r="A19" s="1246"/>
      <c r="B19" s="1246"/>
      <c r="C19" s="1246"/>
      <c r="D19" s="1246"/>
      <c r="F19" s="1470" t="s">
        <v>1042</v>
      </c>
      <c r="G19" s="1470"/>
      <c r="H19" s="1471" t="s">
        <v>615</v>
      </c>
      <c r="I19" s="1471"/>
      <c r="J19" s="1471"/>
      <c r="K19" s="1471"/>
    </row>
    <row r="20" spans="1:11" ht="18.75">
      <c r="A20" s="1241" t="s">
        <v>1043</v>
      </c>
      <c r="B20" s="1257" t="s">
        <v>1044</v>
      </c>
      <c r="C20" s="1243"/>
      <c r="D20" s="1244"/>
      <c r="F20" s="1470" t="s">
        <v>1045</v>
      </c>
      <c r="G20" s="1470"/>
      <c r="H20" s="1471" t="s">
        <v>617</v>
      </c>
      <c r="I20" s="1471"/>
      <c r="J20" s="1471"/>
      <c r="K20" s="1471"/>
    </row>
    <row r="21" spans="1:11" ht="18.75">
      <c r="A21" s="1259" t="s">
        <v>1046</v>
      </c>
      <c r="B21" s="1260">
        <v>38808</v>
      </c>
      <c r="C21" s="1261"/>
      <c r="D21" s="1262"/>
      <c r="F21" s="1470" t="s">
        <v>1047</v>
      </c>
      <c r="G21" s="1470"/>
      <c r="H21" s="1471" t="s">
        <v>1048</v>
      </c>
      <c r="I21" s="1471"/>
      <c r="J21" s="1471"/>
      <c r="K21" s="1471"/>
    </row>
    <row r="22" spans="1:11" ht="14.25" thickBot="1">
      <c r="A22" s="1259" t="s">
        <v>1049</v>
      </c>
      <c r="B22" s="1260">
        <v>39446</v>
      </c>
      <c r="C22" s="1261"/>
      <c r="D22" s="1262"/>
      <c r="H22" s="1263"/>
      <c r="I22" s="1263"/>
      <c r="J22" s="1263"/>
      <c r="K22" s="1263"/>
    </row>
    <row r="23" spans="1:11">
      <c r="A23" s="1241" t="s">
        <v>1050</v>
      </c>
      <c r="B23" s="1264">
        <v>38991</v>
      </c>
      <c r="C23" s="1265"/>
      <c r="D23" s="1266"/>
      <c r="F23" s="1456" t="s">
        <v>1051</v>
      </c>
      <c r="G23" s="1383"/>
      <c r="H23" s="1459"/>
      <c r="I23" s="1460"/>
    </row>
    <row r="24" spans="1:11">
      <c r="A24" s="1241" t="s">
        <v>1052</v>
      </c>
      <c r="B24" s="1264">
        <v>39166</v>
      </c>
      <c r="C24" s="1265"/>
      <c r="D24" s="1266"/>
      <c r="F24" s="1457"/>
      <c r="G24" s="1450" t="s">
        <v>1053</v>
      </c>
      <c r="H24" s="1442"/>
      <c r="I24" s="1451"/>
    </row>
    <row r="25" spans="1:11">
      <c r="A25" s="1249" t="s">
        <v>1054</v>
      </c>
      <c r="B25" s="1267" t="s">
        <v>585</v>
      </c>
      <c r="C25" s="1268"/>
      <c r="D25" s="1269"/>
      <c r="F25" s="1457"/>
      <c r="G25" s="1452"/>
      <c r="H25" s="1445"/>
      <c r="I25" s="1453"/>
    </row>
    <row r="26" spans="1:11">
      <c r="A26" s="1270"/>
      <c r="B26" s="1267" t="s">
        <v>587</v>
      </c>
      <c r="C26" s="1268"/>
      <c r="D26" s="1269"/>
      <c r="F26" s="1457"/>
      <c r="G26" s="1454"/>
      <c r="H26" s="1448"/>
      <c r="I26" s="1455"/>
    </row>
    <row r="27" spans="1:11">
      <c r="A27" s="1270"/>
      <c r="B27" s="1267" t="s">
        <v>592</v>
      </c>
      <c r="C27" s="1268"/>
      <c r="D27" s="1269"/>
      <c r="F27" s="1458"/>
      <c r="G27" s="1271"/>
      <c r="H27" s="1461"/>
      <c r="I27" s="1462"/>
    </row>
    <row r="28" spans="1:11">
      <c r="A28" s="1267" t="s">
        <v>1055</v>
      </c>
      <c r="B28" s="1267"/>
      <c r="C28" s="1268"/>
      <c r="D28" s="1269"/>
      <c r="F28" s="1463" t="s">
        <v>1056</v>
      </c>
      <c r="G28" s="1272"/>
      <c r="H28" s="1466"/>
      <c r="I28" s="1467"/>
    </row>
    <row r="29" spans="1:11">
      <c r="A29" s="1273"/>
      <c r="B29" s="1273"/>
      <c r="C29" s="1274"/>
      <c r="D29" s="1275"/>
      <c r="F29" s="1464"/>
      <c r="G29" s="1450" t="s">
        <v>1057</v>
      </c>
      <c r="H29" s="1442"/>
      <c r="I29" s="1451"/>
    </row>
    <row r="30" spans="1:11">
      <c r="A30" s="1267" t="s">
        <v>1058</v>
      </c>
      <c r="B30" s="1267"/>
      <c r="C30" s="1268"/>
      <c r="D30" s="1269"/>
      <c r="F30" s="1464"/>
      <c r="G30" s="1452"/>
      <c r="H30" s="1445"/>
      <c r="I30" s="1453"/>
    </row>
    <row r="31" spans="1:11">
      <c r="A31" s="1273"/>
      <c r="B31" s="1273"/>
      <c r="C31" s="1274"/>
      <c r="D31" s="1275"/>
      <c r="F31" s="1464"/>
      <c r="G31" s="1454"/>
      <c r="H31" s="1448"/>
      <c r="I31" s="1455"/>
    </row>
    <row r="32" spans="1:11" ht="14.25" thickBot="1">
      <c r="A32" s="1257" t="s">
        <v>1059</v>
      </c>
      <c r="B32" s="1257" t="s">
        <v>596</v>
      </c>
      <c r="C32" s="1243"/>
      <c r="D32" s="1244"/>
      <c r="F32" s="1465"/>
      <c r="G32" s="1384"/>
      <c r="H32" s="1468"/>
      <c r="I32" s="1469"/>
    </row>
    <row r="33" spans="1:11">
      <c r="A33" s="1267" t="s">
        <v>1060</v>
      </c>
      <c r="B33" s="1267" t="s">
        <v>600</v>
      </c>
      <c r="C33" s="1268"/>
      <c r="D33" s="1269"/>
    </row>
    <row r="34" spans="1:11" ht="14.25" thickBot="1">
      <c r="A34" s="1257" t="s">
        <v>1061</v>
      </c>
      <c r="B34" s="1257" t="s">
        <v>600</v>
      </c>
      <c r="C34" s="1243"/>
      <c r="D34" s="1244"/>
    </row>
    <row r="35" spans="1:11">
      <c r="A35" s="1246"/>
      <c r="B35" s="1246"/>
      <c r="C35" s="1246"/>
      <c r="D35" s="1246"/>
      <c r="F35" s="1434" t="s">
        <v>656</v>
      </c>
      <c r="G35" s="1435"/>
      <c r="H35" s="1436"/>
      <c r="I35" s="1437" t="s">
        <v>657</v>
      </c>
      <c r="J35" s="1437"/>
      <c r="K35" s="1438"/>
    </row>
    <row r="36" spans="1:11">
      <c r="A36" s="1276" t="s">
        <v>316</v>
      </c>
      <c r="B36" s="1268" t="s">
        <v>1062</v>
      </c>
      <c r="C36" s="1268"/>
      <c r="D36" s="1269"/>
      <c r="F36" s="1386"/>
      <c r="G36" s="1277"/>
      <c r="H36" s="1278"/>
      <c r="I36" s="1439"/>
      <c r="J36" s="1439"/>
      <c r="K36" s="1440"/>
    </row>
    <row r="37" spans="1:11">
      <c r="A37" s="1241" t="s">
        <v>649</v>
      </c>
      <c r="B37" s="1243" t="s">
        <v>1063</v>
      </c>
      <c r="C37" s="1243"/>
      <c r="D37" s="1244"/>
      <c r="F37" s="1441" t="s">
        <v>1064</v>
      </c>
      <c r="G37" s="1442"/>
      <c r="H37" s="1443"/>
      <c r="I37" s="1450" t="s">
        <v>1065</v>
      </c>
      <c r="J37" s="1442"/>
      <c r="K37" s="1451"/>
    </row>
    <row r="38" spans="1:11">
      <c r="A38" s="1279" t="s">
        <v>643</v>
      </c>
      <c r="B38" s="1280">
        <v>10</v>
      </c>
      <c r="C38" s="1274"/>
      <c r="D38" s="1275"/>
      <c r="F38" s="1444"/>
      <c r="G38" s="1445"/>
      <c r="H38" s="1446"/>
      <c r="I38" s="1452"/>
      <c r="J38" s="1445"/>
      <c r="K38" s="1453"/>
    </row>
    <row r="39" spans="1:11">
      <c r="A39" s="1246"/>
      <c r="B39" s="1246"/>
      <c r="C39" s="1246"/>
      <c r="D39" s="1246"/>
      <c r="F39" s="1447"/>
      <c r="G39" s="1448"/>
      <c r="H39" s="1449"/>
      <c r="I39" s="1454"/>
      <c r="J39" s="1448"/>
      <c r="K39" s="1455"/>
    </row>
    <row r="40" spans="1:11" ht="14.25" thickBot="1">
      <c r="A40" s="1241" t="s">
        <v>1066</v>
      </c>
      <c r="B40" s="1243" t="s">
        <v>1067</v>
      </c>
      <c r="C40" s="1243"/>
      <c r="D40" s="1244"/>
      <c r="F40" s="1387"/>
      <c r="G40" s="1388"/>
      <c r="H40" s="1389"/>
      <c r="I40" s="1390"/>
      <c r="J40" s="1388"/>
      <c r="K40" s="1385"/>
    </row>
    <row r="41" spans="1:11">
      <c r="A41" s="1246"/>
      <c r="B41" s="1246"/>
      <c r="C41" s="1246"/>
      <c r="D41" s="1246"/>
    </row>
    <row r="42" spans="1:11">
      <c r="A42" s="1241" t="s">
        <v>1068</v>
      </c>
      <c r="B42" s="1243" t="s">
        <v>1069</v>
      </c>
      <c r="C42" s="1243"/>
      <c r="D42" s="1244"/>
    </row>
  </sheetData>
  <mergeCells count="45">
    <mergeCell ref="F12:G12"/>
    <mergeCell ref="H12:K12"/>
    <mergeCell ref="F11:G11"/>
    <mergeCell ref="H11:K11"/>
    <mergeCell ref="F6:G6"/>
    <mergeCell ref="H6:I6"/>
    <mergeCell ref="H7:I7"/>
    <mergeCell ref="B10:D10"/>
    <mergeCell ref="F10:G10"/>
    <mergeCell ref="H10:K10"/>
    <mergeCell ref="B9:D9"/>
    <mergeCell ref="F9:G9"/>
    <mergeCell ref="H9:K9"/>
    <mergeCell ref="F13:G13"/>
    <mergeCell ref="H13:K13"/>
    <mergeCell ref="F14:G14"/>
    <mergeCell ref="H14:K14"/>
    <mergeCell ref="B15:D15"/>
    <mergeCell ref="F15:G15"/>
    <mergeCell ref="H15:K15"/>
    <mergeCell ref="F16:G16"/>
    <mergeCell ref="H16:K16"/>
    <mergeCell ref="F17:G17"/>
    <mergeCell ref="H17:K17"/>
    <mergeCell ref="F18:G18"/>
    <mergeCell ref="H18:K18"/>
    <mergeCell ref="F19:G19"/>
    <mergeCell ref="H19:K19"/>
    <mergeCell ref="F20:G20"/>
    <mergeCell ref="H20:K20"/>
    <mergeCell ref="F21:G21"/>
    <mergeCell ref="H21:K21"/>
    <mergeCell ref="F23:F27"/>
    <mergeCell ref="H23:I23"/>
    <mergeCell ref="G24:I26"/>
    <mergeCell ref="H27:I27"/>
    <mergeCell ref="F28:F32"/>
    <mergeCell ref="H28:I28"/>
    <mergeCell ref="G29:I31"/>
    <mergeCell ref="H32:I32"/>
    <mergeCell ref="F35:H35"/>
    <mergeCell ref="I35:K35"/>
    <mergeCell ref="I36:K36"/>
    <mergeCell ref="F37:H39"/>
    <mergeCell ref="I37:K39"/>
  </mergeCells>
  <phoneticPr fontId="1"/>
  <pageMargins left="0.78740157480314965" right="0.78740157480314965" top="1.1811023622047245" bottom="0.78740157480314965" header="0.70866141732283472" footer="0.51181102362204722"/>
  <pageSetup paperSize="9" scale="74" orientation="landscape" useFirstPageNumber="1" r:id="rId1"/>
  <headerFooter alignWithMargins="0">
    <oddHeader>&amp;R&amp;14 LiteS規約WGコア　資料4 2021年12月09日</oddHeader>
  </headerFooter>
  <drawing r:id="rId2"/>
</worksheet>
</file>

<file path=docMetadata/LabelInfo.xml><?xml version="1.0" encoding="utf-8"?>
<clbl:labelList xmlns:clbl="http://schemas.microsoft.com/office/2020/mipLabelMetadata">
  <clbl:label id="{615d96c1-231f-40d5-b2ef-46a3c20be1f2}" enabled="0" method="" siteId="{615d96c1-231f-40d5-b2ef-46a3c20be1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67</vt:i4>
      </vt:variant>
    </vt:vector>
  </HeadingPairs>
  <TitlesOfParts>
    <vt:vector size="120" baseType="lpstr">
      <vt:lpstr>出来高A鑑</vt:lpstr>
      <vt:lpstr>出来高B鑑</vt:lpstr>
      <vt:lpstr>出来高C鑑</vt:lpstr>
      <vt:lpstr>出来高D鑑</vt:lpstr>
      <vt:lpstr>出来高明細､累積査定縦並び</vt:lpstr>
      <vt:lpstr>出来高明細､累積査定横並び</vt:lpstr>
      <vt:lpstr>出来高明細､当月査定縦並び</vt:lpstr>
      <vt:lpstr>出来高明細､当月査定横並び</vt:lpstr>
      <vt:lpstr>合意精算､計算仕様</vt:lpstr>
      <vt:lpstr>合意精算､金額算定Ａ</vt:lpstr>
      <vt:lpstr>合意精算､金額算定B</vt:lpstr>
      <vt:lpstr>合意精算､金額算定C</vt:lpstr>
      <vt:lpstr>合意精算､金額算定D</vt:lpstr>
      <vt:lpstr>合意精算､請求書</vt:lpstr>
      <vt:lpstr>立替金補足</vt:lpstr>
      <vt:lpstr>立替金鑑税抜き(2者間)</vt:lpstr>
      <vt:lpstr>立替金明細(2者間)</vt:lpstr>
      <vt:lpstr>立替金鑑税抜き(3者間)不課税</vt:lpstr>
      <vt:lpstr>立替金明細(3者間)不課税</vt:lpstr>
      <vt:lpstr>立替金鑑税抜き(3者間)課税</vt:lpstr>
      <vt:lpstr>立替金明細(3者間)課税</vt:lpstr>
      <vt:lpstr>契約外鑑税抜き</vt:lpstr>
      <vt:lpstr>契約外鑑税込み</vt:lpstr>
      <vt:lpstr>契約外請求書毎明細</vt:lpstr>
      <vt:lpstr>契約外注文毎明細</vt:lpstr>
      <vt:lpstr>契約外納品毎明細</vt:lpstr>
      <vt:lpstr>契約外明細リース例</vt:lpstr>
      <vt:lpstr>契約外_請求、注文、納品_鑑</vt:lpstr>
      <vt:lpstr>契約外明細リース例(2)</vt:lpstr>
      <vt:lpstr>契約外明細リース例残数表示</vt:lpstr>
      <vt:lpstr>契約外明細リース例残数表示 (2)</vt:lpstr>
      <vt:lpstr>以降使用せず</vt:lpstr>
      <vt:lpstr>出来高A鑑2</vt:lpstr>
      <vt:lpstr>出来高B鑑2</vt:lpstr>
      <vt:lpstr>出来高C鑑2</vt:lpstr>
      <vt:lpstr>出来高D鑑2</vt:lpstr>
      <vt:lpstr>その他事項（サンプル）</vt:lpstr>
      <vt:lpstr>立替金鑑税抜き(3者間)</vt:lpstr>
      <vt:lpstr>立替金明細(3者間)</vt:lpstr>
      <vt:lpstr>出来高明細①不要予定</vt:lpstr>
      <vt:lpstr>立替金明細(3者間)旧</vt:lpstr>
      <vt:lpstr>契約外明細 (2)</vt:lpstr>
      <vt:lpstr>契約外注文毎明細 (2)</vt:lpstr>
      <vt:lpstr>契約外納品毎明細 (2)</vt:lpstr>
      <vt:lpstr>チェック結果</vt:lpstr>
      <vt:lpstr>リスト</vt:lpstr>
      <vt:lpstr>立替金鑑税込み(2者間)</vt:lpstr>
      <vt:lpstr>立替金鑑税込み(3者間)</vt:lpstr>
      <vt:lpstr>以降シート不採用</vt:lpstr>
      <vt:lpstr>×立替金　明細</vt:lpstr>
      <vt:lpstr>出来高_鑑</vt:lpstr>
      <vt:lpstr>契約外_請求_明細_残数ver</vt:lpstr>
      <vt:lpstr>出来高_ABCD_明細</vt:lpstr>
      <vt:lpstr>'×立替金　明細'!Print_Area</vt:lpstr>
      <vt:lpstr>'その他事項（サンプル）'!Print_Area</vt:lpstr>
      <vt:lpstr>リスト!Print_Area</vt:lpstr>
      <vt:lpstr>'契約外_請求、注文、納品_鑑'!Print_Area</vt:lpstr>
      <vt:lpstr>契約外_請求_明細_残数ver!Print_Area</vt:lpstr>
      <vt:lpstr>契約外鑑税込み!Print_Area</vt:lpstr>
      <vt:lpstr>契約外鑑税抜き!Print_Area</vt:lpstr>
      <vt:lpstr>契約外請求書毎明細!Print_Area</vt:lpstr>
      <vt:lpstr>契約外注文毎明細!Print_Area</vt:lpstr>
      <vt:lpstr>'契約外注文毎明細 (2)'!Print_Area</vt:lpstr>
      <vt:lpstr>契約外納品毎明細!Print_Area</vt:lpstr>
      <vt:lpstr>'契約外納品毎明細 (2)'!Print_Area</vt:lpstr>
      <vt:lpstr>'契約外明細 (2)'!Print_Area</vt:lpstr>
      <vt:lpstr>契約外明細リース例!Print_Area</vt:lpstr>
      <vt:lpstr>'契約外明細リース例(2)'!Print_Area</vt:lpstr>
      <vt:lpstr>契約外明細リース例残数表示!Print_Area</vt:lpstr>
      <vt:lpstr>'契約外明細リース例残数表示 (2)'!Print_Area</vt:lpstr>
      <vt:lpstr>合意精算､金額算定Ａ!Print_Area</vt:lpstr>
      <vt:lpstr>合意精算､金額算定B!Print_Area</vt:lpstr>
      <vt:lpstr>合意精算､金額算定C!Print_Area</vt:lpstr>
      <vt:lpstr>合意精算､金額算定D!Print_Area</vt:lpstr>
      <vt:lpstr>合意精算､計算仕様!Print_Area</vt:lpstr>
      <vt:lpstr>合意精算､請求書!Print_Area</vt:lpstr>
      <vt:lpstr>出来高_ABCD_明細!Print_Area</vt:lpstr>
      <vt:lpstr>出来高_鑑!Print_Area</vt:lpstr>
      <vt:lpstr>出来高A鑑!Print_Area</vt:lpstr>
      <vt:lpstr>出来高A鑑2!Print_Area</vt:lpstr>
      <vt:lpstr>出来高B鑑!Print_Area</vt:lpstr>
      <vt:lpstr>出来高B鑑2!Print_Area</vt:lpstr>
      <vt:lpstr>出来高C鑑!Print_Area</vt:lpstr>
      <vt:lpstr>出来高C鑑2!Print_Area</vt:lpstr>
      <vt:lpstr>出来高D鑑!Print_Area</vt:lpstr>
      <vt:lpstr>出来高D鑑2!Print_Area</vt:lpstr>
      <vt:lpstr>出来高明細､当月査定横並び!Print_Area</vt:lpstr>
      <vt:lpstr>出来高明細､当月査定縦並び!Print_Area</vt:lpstr>
      <vt:lpstr>出来高明細､累積査定横並び!Print_Area</vt:lpstr>
      <vt:lpstr>出来高明細､累積査定縦並び!Print_Area</vt:lpstr>
      <vt:lpstr>出来高明細①不要予定!Print_Area</vt:lpstr>
      <vt:lpstr>'立替金鑑税込み(2者間)'!Print_Area</vt:lpstr>
      <vt:lpstr>'立替金鑑税込み(3者間)'!Print_Area</vt:lpstr>
      <vt:lpstr>'立替金鑑税抜き(2者間)'!Print_Area</vt:lpstr>
      <vt:lpstr>'立替金鑑税抜き(3者間)'!Print_Area</vt:lpstr>
      <vt:lpstr>'立替金鑑税抜き(3者間)課税'!Print_Area</vt:lpstr>
      <vt:lpstr>'立替金鑑税抜き(3者間)不課税'!Print_Area</vt:lpstr>
      <vt:lpstr>立替金補足!Print_Area</vt:lpstr>
      <vt:lpstr>'立替金明細(2者間)'!Print_Area</vt:lpstr>
      <vt:lpstr>'立替金明細(3者間)'!Print_Area</vt:lpstr>
      <vt:lpstr>'立替金明細(3者間)課税'!Print_Area</vt:lpstr>
      <vt:lpstr>'立替金明細(3者間)旧'!Print_Area</vt:lpstr>
      <vt:lpstr>'立替金明細(3者間)不課税'!Print_Area</vt:lpstr>
      <vt:lpstr>'×立替金　明細'!Print_Titles</vt:lpstr>
      <vt:lpstr>契約外_請求_明細_残数ver!Print_Titles</vt:lpstr>
      <vt:lpstr>契約外請求書毎明細!Print_Titles</vt:lpstr>
      <vt:lpstr>契約外注文毎明細!Print_Titles</vt:lpstr>
      <vt:lpstr>'契約外注文毎明細 (2)'!Print_Titles</vt:lpstr>
      <vt:lpstr>契約外納品毎明細!Print_Titles</vt:lpstr>
      <vt:lpstr>'契約外納品毎明細 (2)'!Print_Titles</vt:lpstr>
      <vt:lpstr>'契約外明細 (2)'!Print_Titles</vt:lpstr>
      <vt:lpstr>契約外明細リース例!Print_Titles</vt:lpstr>
      <vt:lpstr>'契約外明細リース例(2)'!Print_Titles</vt:lpstr>
      <vt:lpstr>契約外明細リース例残数表示!Print_Titles</vt:lpstr>
      <vt:lpstr>'契約外明細リース例残数表示 (2)'!Print_Titles</vt:lpstr>
      <vt:lpstr>'立替金明細(2者間)'!Print_Titles</vt:lpstr>
      <vt:lpstr>'立替金明細(3者間)'!Print_Titles</vt:lpstr>
      <vt:lpstr>'立替金明細(3者間)課税'!Print_Titles</vt:lpstr>
      <vt:lpstr>'立替金明細(3者間)旧'!Print_Titles</vt:lpstr>
      <vt:lpstr>'立替金明細(3者間)不課税'!Print_Titles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003809湯浅 玲於奈</dc:creator>
  <cp:lastModifiedBy>003809CTI</cp:lastModifiedBy>
  <cp:revision/>
  <cp:lastPrinted>2023-02-06T06:00:38Z</cp:lastPrinted>
  <dcterms:created xsi:type="dcterms:W3CDTF">2015-06-05T18:19:34Z</dcterms:created>
  <dcterms:modified xsi:type="dcterms:W3CDTF">2023-02-06T06:00:42Z</dcterms:modified>
</cp:coreProperties>
</file>